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GEL 2025\PROCESOS 2025\PROCESO SUPER IICA\"/>
    </mc:Choice>
  </mc:AlternateContent>
  <xr:revisionPtr revIDLastSave="0" documentId="13_ncr:1_{CFFC52F9-71A3-44CD-B299-ABA152C4F156}" xr6:coauthVersionLast="47" xr6:coauthVersionMax="47" xr10:uidLastSave="{00000000-0000-0000-0000-000000000000}"/>
  <bookViews>
    <workbookView xWindow="-120" yWindow="-120" windowWidth="29040" windowHeight="15840" xr2:uid="{08244977-561F-4E81-99CD-C01C4A2C24B6}"/>
  </bookViews>
  <sheets>
    <sheet name="RESUMEN" sheetId="1" r:id="rId1"/>
  </sheets>
  <definedNames>
    <definedName name="_xlnm.Print_Area" localSheetId="0">RESUMEN!$A$1:$J$87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2" i="1" l="1"/>
  <c r="I81" i="1"/>
  <c r="I80" i="1"/>
  <c r="I79" i="1"/>
  <c r="I78" i="1"/>
  <c r="I77" i="1"/>
  <c r="I75" i="1" s="1"/>
  <c r="I74" i="1"/>
  <c r="I71" i="1"/>
  <c r="I68" i="1" s="1"/>
  <c r="J67" i="1" s="1"/>
  <c r="J84" i="1" s="1"/>
  <c r="I66" i="1"/>
  <c r="J63" i="1" s="1"/>
  <c r="J83" i="1" s="1"/>
  <c r="I52" i="1"/>
  <c r="I51" i="1"/>
  <c r="I50" i="1"/>
  <c r="I49" i="1"/>
  <c r="I48" i="1"/>
  <c r="I47" i="1"/>
  <c r="I45" i="1"/>
  <c r="I44" i="1"/>
  <c r="I43" i="1"/>
  <c r="I41" i="1" s="1"/>
  <c r="I40" i="1"/>
  <c r="I36" i="1"/>
  <c r="I34" i="1"/>
  <c r="I31" i="1"/>
  <c r="I30" i="1"/>
  <c r="I29" i="1"/>
  <c r="I28" i="1"/>
  <c r="I25" i="1" s="1"/>
  <c r="J24" i="1" s="1"/>
  <c r="J54" i="1" s="1"/>
  <c r="I23" i="1"/>
  <c r="I22" i="1"/>
  <c r="I21" i="1"/>
  <c r="I19" i="1"/>
  <c r="I18" i="1"/>
  <c r="I17" i="1"/>
  <c r="I16" i="1"/>
  <c r="I15" i="1"/>
  <c r="I14" i="1"/>
  <c r="I13" i="1"/>
  <c r="I12" i="1"/>
  <c r="J9" i="1" s="1"/>
  <c r="J53" i="1" s="1"/>
  <c r="J55" i="1" l="1"/>
  <c r="J56" i="1" s="1"/>
  <c r="J85" i="1"/>
  <c r="J86" i="1" s="1"/>
  <c r="J87" i="1" l="1"/>
  <c r="J62" i="1" s="1"/>
  <c r="J57" i="1"/>
  <c r="J8" i="1" s="1"/>
  <c r="I5" i="1" l="1"/>
</calcChain>
</file>

<file path=xl/sharedStrings.xml><?xml version="1.0" encoding="utf-8"?>
<sst xmlns="http://schemas.openxmlformats.org/spreadsheetml/2006/main" count="212" uniqueCount="127">
  <si>
    <t>OBRA</t>
  </si>
  <si>
    <t>: "MEJORAMIENTO DEL SERVICIO DE PROMOCION DE LA CIENCIA, TECNOLOGIA E INNOVACION TECNOLOGICA DEL INSTITUTO DE INVESTIGACION EN CIENCIA ANIMAL IICA DE LA FACULTAD DE ZOOTECNIA EN EL FUNDO ZUNGARO TULUMAYO Y TINGO MARIA (CAMPUS UNIVERSITARIO) EN LA UNIVERSIDAD NACIONAL AGRARIA DE LA SELVA EN TINGO MARIA, DISTRITO DE RUPĄ RUPA, PROVINCIA DE LEONCIO PRADO DEPARTAMENTO DE HUÁNUCO".</t>
  </si>
  <si>
    <t>UBICACIÓN:</t>
  </si>
  <si>
    <t>HUANUCO - LEONCIO PRADO- PUEBLO NUEVO - FUNDO TULUMAYO</t>
  </si>
  <si>
    <t>MODALIDAD:</t>
  </si>
  <si>
    <t>CONTRATA A SUMA ALZADA</t>
  </si>
  <si>
    <t>PLAZO:</t>
  </si>
  <si>
    <t>230 dc</t>
  </si>
  <si>
    <t>FECHA:</t>
  </si>
  <si>
    <t>COSTO TOTAL:</t>
  </si>
  <si>
    <t>ITEM</t>
  </si>
  <si>
    <t>CODIGO</t>
  </si>
  <si>
    <t>DESCRIPCION</t>
  </si>
  <si>
    <t>UNIDAD</t>
  </si>
  <si>
    <t>CANTIDAD</t>
  </si>
  <si>
    <t>MESES</t>
  </si>
  <si>
    <t>COSTO S/.</t>
  </si>
  <si>
    <t>PARCIAL S/.</t>
  </si>
  <si>
    <t xml:space="preserve"> TOTAL S/.</t>
  </si>
  <si>
    <t>COSTOS DE SUPERVISION OBRA</t>
  </si>
  <si>
    <t>COSTO DIRECTO</t>
  </si>
  <si>
    <t>A</t>
  </si>
  <si>
    <t>SUELDOS DE PROFESIONALES Y ASISTENTES</t>
  </si>
  <si>
    <t>a.1.0</t>
  </si>
  <si>
    <t>Personal Profesional clave</t>
  </si>
  <si>
    <t>a.1.1</t>
  </si>
  <si>
    <t>Jefe de Supervision (Ing. Civil o Arquitecto)</t>
  </si>
  <si>
    <t>Mes</t>
  </si>
  <si>
    <t>a.1.2</t>
  </si>
  <si>
    <t>Especialista de Arquitectura</t>
  </si>
  <si>
    <t>a.1.3</t>
  </si>
  <si>
    <t>Especialista de Estructuras</t>
  </si>
  <si>
    <t>a.1.4</t>
  </si>
  <si>
    <t>Especialista en Instalaciones Electricas y Especialista en Inst. Mecanicas</t>
  </si>
  <si>
    <t>a.1.5</t>
  </si>
  <si>
    <t>Especialista de Instalaciones Sanitarias</t>
  </si>
  <si>
    <t>a.1.6</t>
  </si>
  <si>
    <t>Especialista en Agropecuario</t>
  </si>
  <si>
    <t>a.1.7</t>
  </si>
  <si>
    <t>Especialista en Comunicaciones</t>
  </si>
  <si>
    <t>a.1.8</t>
  </si>
  <si>
    <t>Especialista en Seguridad y Medio Ambiente</t>
  </si>
  <si>
    <t>a.2.0</t>
  </si>
  <si>
    <t>Area Administtrativa</t>
  </si>
  <si>
    <t>a.2.1</t>
  </si>
  <si>
    <t>Asistente de Supervision de Obra</t>
  </si>
  <si>
    <t>a.2.2</t>
  </si>
  <si>
    <t>Asistente Administrativo</t>
  </si>
  <si>
    <t>a.2.3</t>
  </si>
  <si>
    <t>Contabilidad</t>
  </si>
  <si>
    <t>GASTOS  GENERALES</t>
  </si>
  <si>
    <t>GASTOS GENERALES FIJOS</t>
  </si>
  <si>
    <t>COSTO UNITARIO</t>
  </si>
  <si>
    <t>B</t>
  </si>
  <si>
    <t>Alquileres y Servicios</t>
  </si>
  <si>
    <t>b.1.0</t>
  </si>
  <si>
    <t xml:space="preserve">Alquileres </t>
  </si>
  <si>
    <t>b.1.1</t>
  </si>
  <si>
    <t>Oficinas</t>
  </si>
  <si>
    <t>b.1.2</t>
  </si>
  <si>
    <t>Servicios, Telefono, Internet</t>
  </si>
  <si>
    <t>b.1.3</t>
  </si>
  <si>
    <t>Alquiler de Equipos de Computo</t>
  </si>
  <si>
    <t>b.1.4</t>
  </si>
  <si>
    <t>Alquiler de Camioneta (Todo Costo)</t>
  </si>
  <si>
    <t>C</t>
  </si>
  <si>
    <t>Movilizacion y Apoyo Logistico</t>
  </si>
  <si>
    <t>c.1.0</t>
  </si>
  <si>
    <t>Pasajes</t>
  </si>
  <si>
    <t>Nº DE PROF</t>
  </si>
  <si>
    <t>c.1.1</t>
  </si>
  <si>
    <t>Pasajes Terrestres a Profesionales</t>
  </si>
  <si>
    <t>Und</t>
  </si>
  <si>
    <t>c.2.0</t>
  </si>
  <si>
    <t>Viaticos y Alimentacion</t>
  </si>
  <si>
    <t>c.2.1</t>
  </si>
  <si>
    <t>Profesionales</t>
  </si>
  <si>
    <t>Dias</t>
  </si>
  <si>
    <t>c.3.0</t>
  </si>
  <si>
    <t>Otros</t>
  </si>
  <si>
    <t>c.3.1</t>
  </si>
  <si>
    <t>Carta Fianza Fiel Cumplimiento</t>
  </si>
  <si>
    <t>GBL</t>
  </si>
  <si>
    <t>c.3.2</t>
  </si>
  <si>
    <t>Carta Fianza Adelanto Directo 30%</t>
  </si>
  <si>
    <t>c.3.3</t>
  </si>
  <si>
    <t>SCTR (Seguros)</t>
  </si>
  <si>
    <t>GASTOS GENERALES VARIABLES</t>
  </si>
  <si>
    <t>Nº JUEGOS OTROS</t>
  </si>
  <si>
    <t>D</t>
  </si>
  <si>
    <t>Implementos de Seguridad</t>
  </si>
  <si>
    <t>d.1.1.</t>
  </si>
  <si>
    <t>Zapatos de Acero punta de Acero</t>
  </si>
  <si>
    <t>und</t>
  </si>
  <si>
    <t>d.1.2.</t>
  </si>
  <si>
    <t>Cascos de Proteccion</t>
  </si>
  <si>
    <t>d.1.3.</t>
  </si>
  <si>
    <t>Chalecos de Identificacion de Supervisores</t>
  </si>
  <si>
    <t>Material Mobiliario y Utiles de Oficina</t>
  </si>
  <si>
    <t>d.1.4</t>
  </si>
  <si>
    <t>Impresión de Planos</t>
  </si>
  <si>
    <t>d.1.5</t>
  </si>
  <si>
    <t>Impresión de documentos (Informes Mensuales, Quincenales y Especiales)</t>
  </si>
  <si>
    <t>d.1.6</t>
  </si>
  <si>
    <t>Archivadores</t>
  </si>
  <si>
    <t>d.1.7</t>
  </si>
  <si>
    <t>Copias de Informes Mensuales, Quincenales y Especiales</t>
  </si>
  <si>
    <t>d.1.8</t>
  </si>
  <si>
    <t>Copias de Planos</t>
  </si>
  <si>
    <t>d.1.9</t>
  </si>
  <si>
    <t>Escaneo de Informes Mensuales, Quincenales y Especiales</t>
  </si>
  <si>
    <t>Gastos Generales</t>
  </si>
  <si>
    <t>Utilidad 10% DC</t>
  </si>
  <si>
    <t>Costo Sub Total</t>
  </si>
  <si>
    <t>Impuesto General a la Venta (IGV)</t>
  </si>
  <si>
    <t>COSTOS DE REVISION Y ELABORACION DE LIQUIDACION DE OBRA</t>
  </si>
  <si>
    <t>SUELDOS DE PROFESIONALES Y ASITENTES</t>
  </si>
  <si>
    <t>Jefe de elaboracion de liquidacion de Obras (Ing. Civil o Arq.)</t>
  </si>
  <si>
    <t>GASTOS GENERALES</t>
  </si>
  <si>
    <t>Alquileres</t>
  </si>
  <si>
    <t>Oficina</t>
  </si>
  <si>
    <t>d.1.1</t>
  </si>
  <si>
    <t>d.1.2</t>
  </si>
  <si>
    <t>Impresión de documentos</t>
  </si>
  <si>
    <t>d.1.3</t>
  </si>
  <si>
    <t>Copias e impresiones de documentos</t>
  </si>
  <si>
    <t>Escaneo de Expediente de Liquidacion de Contrato 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</si>
</sst>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S/&quot;\ #,##0.00;[Red]\-&quot;S/&quot;\ #,##0.00"/>
    <numFmt numFmtId="164" formatCode="&quot;S/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11"/>
      <color theme="1"/>
      <name val="Verdana Pro Cond Light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8"/>
      <color theme="1"/>
      <name val="Verdana Pro Cond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0" xfId="0" applyFont="1" applyFill="1" applyAlignment="1">
      <alignment vertical="top"/>
    </xf>
    <xf numFmtId="0" fontId="1" fillId="2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17" fontId="4" fillId="0" borderId="0" xfId="0" applyNumberFormat="1" applyFont="1" applyAlignment="1">
      <alignment horizontal="left"/>
    </xf>
    <xf numFmtId="164" fontId="3" fillId="3" borderId="0" xfId="0" applyNumberFormat="1" applyFont="1" applyFill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4" fontId="1" fillId="2" borderId="2" xfId="0" applyNumberFormat="1" applyFont="1" applyFill="1" applyBorder="1" applyAlignment="1">
      <alignment vertical="center"/>
    </xf>
    <xf numFmtId="0" fontId="4" fillId="5" borderId="2" xfId="0" applyFont="1" applyFill="1" applyBorder="1"/>
    <xf numFmtId="4" fontId="3" fillId="5" borderId="2" xfId="0" applyNumberFormat="1" applyFont="1" applyFill="1" applyBorder="1" applyAlignment="1">
      <alignment vertical="center"/>
    </xf>
    <xf numFmtId="0" fontId="4" fillId="0" borderId="2" xfId="0" applyFont="1" applyBorder="1"/>
    <xf numFmtId="0" fontId="5" fillId="0" borderId="2" xfId="0" applyFont="1" applyBorder="1"/>
    <xf numFmtId="0" fontId="4" fillId="0" borderId="2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/>
    <xf numFmtId="0" fontId="4" fillId="0" borderId="2" xfId="0" applyFont="1" applyBorder="1" applyAlignment="1">
      <alignment wrapText="1"/>
    </xf>
    <xf numFmtId="8" fontId="6" fillId="0" borderId="0" xfId="0" applyNumberFormat="1" applyFont="1"/>
    <xf numFmtId="2" fontId="2" fillId="0" borderId="0" xfId="0" applyNumberFormat="1" applyFont="1"/>
    <xf numFmtId="4" fontId="2" fillId="0" borderId="0" xfId="0" applyNumberFormat="1" applyFont="1"/>
    <xf numFmtId="0" fontId="3" fillId="5" borderId="3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3" fillId="6" borderId="2" xfId="0" applyFont="1" applyFill="1" applyBorder="1" applyAlignment="1">
      <alignment horizontal="center"/>
    </xf>
    <xf numFmtId="0" fontId="3" fillId="6" borderId="2" xfId="0" applyFont="1" applyFill="1" applyBorder="1"/>
    <xf numFmtId="0" fontId="3" fillId="6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4" fontId="3" fillId="6" borderId="2" xfId="0" applyNumberFormat="1" applyFont="1" applyFill="1" applyBorder="1" applyAlignment="1">
      <alignment vertical="center"/>
    </xf>
    <xf numFmtId="0" fontId="4" fillId="0" borderId="2" xfId="0" applyFont="1" applyBorder="1" applyAlignment="1">
      <alignment horizontal="right"/>
    </xf>
    <xf numFmtId="10" fontId="4" fillId="0" borderId="2" xfId="0" applyNumberFormat="1" applyFont="1" applyBorder="1" applyAlignment="1">
      <alignment horizontal="center"/>
    </xf>
    <xf numFmtId="0" fontId="4" fillId="6" borderId="2" xfId="0" applyFont="1" applyFill="1" applyBorder="1"/>
    <xf numFmtId="164" fontId="3" fillId="6" borderId="2" xfId="0" applyNumberFormat="1" applyFont="1" applyFill="1" applyBorder="1" applyAlignment="1">
      <alignment horizontal="right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2" xfId="0" applyNumberFormat="1" applyFont="1" applyBorder="1"/>
    <xf numFmtId="4" fontId="3" fillId="0" borderId="2" xfId="0" applyNumberFormat="1" applyFont="1" applyBorder="1"/>
    <xf numFmtId="0" fontId="3" fillId="5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 vertical="center"/>
    </xf>
    <xf numFmtId="2" fontId="4" fillId="5" borderId="2" xfId="0" applyNumberFormat="1" applyFont="1" applyFill="1" applyBorder="1" applyAlignment="1">
      <alignment horizontal="center" vertical="center"/>
    </xf>
    <xf numFmtId="2" fontId="4" fillId="5" borderId="2" xfId="0" applyNumberFormat="1" applyFont="1" applyFill="1" applyBorder="1" applyAlignment="1">
      <alignment vertical="center"/>
    </xf>
    <xf numFmtId="2" fontId="3" fillId="6" borderId="2" xfId="0" applyNumberFormat="1" applyFont="1" applyFill="1" applyBorder="1" applyAlignment="1">
      <alignment horizontal="center"/>
    </xf>
    <xf numFmtId="4" fontId="3" fillId="6" borderId="2" xfId="0" applyNumberFormat="1" applyFont="1" applyFill="1" applyBorder="1"/>
    <xf numFmtId="0" fontId="3" fillId="0" borderId="2" xfId="0" applyFont="1" applyBorder="1" applyAlignment="1">
      <alignment wrapText="1"/>
    </xf>
    <xf numFmtId="0" fontId="4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horizontal="left"/>
    </xf>
    <xf numFmtId="0" fontId="3" fillId="6" borderId="3" xfId="0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top" wrapText="1"/>
    </xf>
    <xf numFmtId="0" fontId="3" fillId="0" borderId="0" xfId="0" applyFont="1" applyAlignment="1">
      <alignment horizontal="left"/>
    </xf>
    <xf numFmtId="0" fontId="4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6AE9C-9F26-421A-9625-364133D3F1A0}">
  <dimension ref="B2:N91"/>
  <sheetViews>
    <sheetView tabSelected="1" view="pageBreakPreview" zoomScale="68" zoomScaleNormal="68" zoomScaleSheetLayoutView="68" workbookViewId="0">
      <selection activeCell="Q9" sqref="Q9"/>
    </sheetView>
  </sheetViews>
  <sheetFormatPr baseColWidth="10" defaultColWidth="11.5703125" defaultRowHeight="14.25" x14ac:dyDescent="0.2"/>
  <cols>
    <col min="1" max="1" width="6" style="3" customWidth="1"/>
    <col min="2" max="2" width="8.42578125" style="3" customWidth="1"/>
    <col min="3" max="3" width="9.28515625" style="3" customWidth="1"/>
    <col min="4" max="4" width="44.85546875" style="3" customWidth="1"/>
    <col min="5" max="6" width="11.5703125" style="3"/>
    <col min="7" max="7" width="16.85546875" style="3" customWidth="1"/>
    <col min="8" max="8" width="17.85546875" style="3" customWidth="1"/>
    <col min="9" max="9" width="19.140625" style="3" customWidth="1"/>
    <col min="10" max="10" width="19.5703125" style="3" customWidth="1"/>
    <col min="11" max="16384" width="11.5703125" style="3"/>
  </cols>
  <sheetData>
    <row r="2" spans="2:12" ht="76.5" customHeight="1" x14ac:dyDescent="0.3">
      <c r="B2" s="1" t="s">
        <v>0</v>
      </c>
      <c r="C2" s="2"/>
      <c r="D2" s="56" t="s">
        <v>1</v>
      </c>
      <c r="E2" s="56"/>
      <c r="F2" s="56"/>
      <c r="G2" s="56"/>
      <c r="H2" s="56"/>
      <c r="I2" s="56"/>
      <c r="J2" s="56"/>
    </row>
    <row r="3" spans="2:12" ht="16.5" x14ac:dyDescent="0.3">
      <c r="B3" s="4" t="s">
        <v>2</v>
      </c>
      <c r="C3" s="4"/>
      <c r="D3" s="5" t="s">
        <v>3</v>
      </c>
      <c r="E3" s="5"/>
      <c r="F3" s="5"/>
      <c r="G3" s="5"/>
      <c r="H3" s="5"/>
      <c r="I3" s="5"/>
      <c r="J3" s="5"/>
    </row>
    <row r="4" spans="2:12" ht="16.5" x14ac:dyDescent="0.3">
      <c r="B4" s="4" t="s">
        <v>4</v>
      </c>
      <c r="C4" s="4"/>
      <c r="D4" s="5" t="s">
        <v>5</v>
      </c>
      <c r="E4" s="5"/>
      <c r="F4" s="5"/>
      <c r="G4" s="5"/>
      <c r="H4" s="6" t="s">
        <v>6</v>
      </c>
      <c r="I4" s="6" t="s">
        <v>7</v>
      </c>
      <c r="J4" s="5"/>
    </row>
    <row r="5" spans="2:12" ht="16.5" x14ac:dyDescent="0.3">
      <c r="B5" s="57" t="s">
        <v>8</v>
      </c>
      <c r="C5" s="57"/>
      <c r="D5" s="7">
        <v>45839</v>
      </c>
      <c r="E5" s="5"/>
      <c r="F5" s="5"/>
      <c r="G5" s="5"/>
      <c r="H5" s="6" t="s">
        <v>9</v>
      </c>
      <c r="I5" s="8">
        <f>J8+J62</f>
        <v>474654.00459919998</v>
      </c>
      <c r="J5" s="5"/>
    </row>
    <row r="6" spans="2:12" ht="16.5" x14ac:dyDescent="0.3">
      <c r="B6" s="58"/>
      <c r="C6" s="58"/>
      <c r="D6" s="58"/>
      <c r="E6" s="58"/>
      <c r="F6" s="58"/>
      <c r="G6" s="58"/>
      <c r="H6" s="58"/>
      <c r="I6" s="58"/>
      <c r="J6" s="58"/>
    </row>
    <row r="7" spans="2:12" ht="16.5" x14ac:dyDescent="0.3">
      <c r="B7" s="9" t="s">
        <v>10</v>
      </c>
      <c r="C7" s="10" t="s">
        <v>11</v>
      </c>
      <c r="D7" s="9" t="s">
        <v>12</v>
      </c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</row>
    <row r="8" spans="2:12" ht="27.6" customHeight="1" x14ac:dyDescent="0.2">
      <c r="B8" s="51" t="s">
        <v>19</v>
      </c>
      <c r="C8" s="52"/>
      <c r="D8" s="52"/>
      <c r="E8" s="52"/>
      <c r="F8" s="52"/>
      <c r="G8" s="52"/>
      <c r="H8" s="52"/>
      <c r="I8" s="53"/>
      <c r="J8" s="11">
        <f>J56+J57</f>
        <v>456895.00459919998</v>
      </c>
    </row>
    <row r="9" spans="2:12" ht="22.15" customHeight="1" x14ac:dyDescent="0.3">
      <c r="B9" s="12"/>
      <c r="C9" s="54" t="s">
        <v>20</v>
      </c>
      <c r="D9" s="55"/>
      <c r="E9" s="12"/>
      <c r="F9" s="12"/>
      <c r="G9" s="12"/>
      <c r="H9" s="12"/>
      <c r="I9" s="12"/>
      <c r="J9" s="13">
        <f>SUM(I12:I23)</f>
        <v>263506.37239999999</v>
      </c>
    </row>
    <row r="10" spans="2:12" ht="16.5" x14ac:dyDescent="0.3">
      <c r="B10" s="10" t="s">
        <v>21</v>
      </c>
      <c r="C10" s="14"/>
      <c r="D10" s="9" t="s">
        <v>22</v>
      </c>
      <c r="E10" s="14"/>
      <c r="F10" s="14"/>
      <c r="G10" s="14"/>
      <c r="H10" s="14"/>
      <c r="I10" s="14"/>
      <c r="J10" s="14"/>
    </row>
    <row r="11" spans="2:12" ht="16.5" x14ac:dyDescent="0.3">
      <c r="B11" s="10"/>
      <c r="C11" s="15" t="s">
        <v>23</v>
      </c>
      <c r="D11" s="15" t="s">
        <v>24</v>
      </c>
      <c r="E11" s="14"/>
      <c r="F11" s="14"/>
      <c r="G11" s="14"/>
      <c r="H11" s="14"/>
      <c r="I11" s="14"/>
      <c r="J11" s="14"/>
    </row>
    <row r="12" spans="2:12" ht="16.5" x14ac:dyDescent="0.3">
      <c r="B12" s="10"/>
      <c r="C12" s="14" t="s">
        <v>25</v>
      </c>
      <c r="D12" s="14" t="s">
        <v>26</v>
      </c>
      <c r="E12" s="16" t="s">
        <v>27</v>
      </c>
      <c r="F12" s="17">
        <v>1</v>
      </c>
      <c r="G12" s="17">
        <v>7.6</v>
      </c>
      <c r="H12" s="18">
        <v>9000</v>
      </c>
      <c r="I12" s="19">
        <f t="shared" ref="I12:I19" si="0">F12*G12*H12</f>
        <v>68400</v>
      </c>
      <c r="J12" s="14"/>
    </row>
    <row r="13" spans="2:12" ht="16.5" x14ac:dyDescent="0.3">
      <c r="B13" s="10"/>
      <c r="C13" s="14" t="s">
        <v>28</v>
      </c>
      <c r="D13" s="14" t="s">
        <v>29</v>
      </c>
      <c r="E13" s="16" t="s">
        <v>27</v>
      </c>
      <c r="F13" s="17">
        <v>0.5</v>
      </c>
      <c r="G13" s="17">
        <v>4.2</v>
      </c>
      <c r="H13" s="18">
        <v>7000</v>
      </c>
      <c r="I13" s="19">
        <f t="shared" si="0"/>
        <v>14700</v>
      </c>
      <c r="J13" s="14"/>
    </row>
    <row r="14" spans="2:12" ht="16.5" x14ac:dyDescent="0.3">
      <c r="B14" s="10"/>
      <c r="C14" s="14" t="s">
        <v>30</v>
      </c>
      <c r="D14" s="14" t="s">
        <v>31</v>
      </c>
      <c r="E14" s="16" t="s">
        <v>27</v>
      </c>
      <c r="F14" s="17">
        <v>0.5</v>
      </c>
      <c r="G14" s="17">
        <v>4.2</v>
      </c>
      <c r="H14" s="18">
        <v>7000</v>
      </c>
      <c r="I14" s="19">
        <f t="shared" si="0"/>
        <v>14700</v>
      </c>
      <c r="J14" s="14"/>
    </row>
    <row r="15" spans="2:12" ht="33" x14ac:dyDescent="0.3">
      <c r="B15" s="10"/>
      <c r="C15" s="14" t="s">
        <v>32</v>
      </c>
      <c r="D15" s="20" t="s">
        <v>33</v>
      </c>
      <c r="E15" s="16" t="s">
        <v>27</v>
      </c>
      <c r="F15" s="17">
        <v>0.5</v>
      </c>
      <c r="G15" s="17">
        <v>4</v>
      </c>
      <c r="H15" s="18">
        <v>7000</v>
      </c>
      <c r="I15" s="19">
        <f t="shared" si="0"/>
        <v>14000</v>
      </c>
      <c r="J15" s="14"/>
      <c r="L15" s="21"/>
    </row>
    <row r="16" spans="2:12" ht="16.5" x14ac:dyDescent="0.3">
      <c r="B16" s="10"/>
      <c r="C16" s="14" t="s">
        <v>34</v>
      </c>
      <c r="D16" s="14" t="s">
        <v>35</v>
      </c>
      <c r="E16" s="16" t="s">
        <v>27</v>
      </c>
      <c r="F16" s="17">
        <v>0.5</v>
      </c>
      <c r="G16" s="17">
        <v>4</v>
      </c>
      <c r="H16" s="18">
        <v>7000</v>
      </c>
      <c r="I16" s="19">
        <f t="shared" si="0"/>
        <v>14000</v>
      </c>
      <c r="J16" s="14"/>
    </row>
    <row r="17" spans="2:14" ht="16.5" x14ac:dyDescent="0.3">
      <c r="B17" s="10"/>
      <c r="C17" s="14" t="s">
        <v>36</v>
      </c>
      <c r="D17" s="14" t="s">
        <v>37</v>
      </c>
      <c r="E17" s="16" t="s">
        <v>27</v>
      </c>
      <c r="F17" s="17">
        <v>0.4</v>
      </c>
      <c r="G17" s="17">
        <v>4</v>
      </c>
      <c r="H17" s="18">
        <v>7000</v>
      </c>
      <c r="I17" s="19">
        <f t="shared" si="0"/>
        <v>11200</v>
      </c>
      <c r="J17" s="14"/>
    </row>
    <row r="18" spans="2:14" ht="16.5" x14ac:dyDescent="0.3">
      <c r="B18" s="10"/>
      <c r="C18" s="14" t="s">
        <v>38</v>
      </c>
      <c r="D18" s="14" t="s">
        <v>39</v>
      </c>
      <c r="E18" s="16" t="s">
        <v>27</v>
      </c>
      <c r="F18" s="17">
        <v>0.4</v>
      </c>
      <c r="G18" s="17">
        <v>3.8151329999999999</v>
      </c>
      <c r="H18" s="18">
        <v>7000</v>
      </c>
      <c r="I18" s="19">
        <f t="shared" si="0"/>
        <v>10682.3724</v>
      </c>
      <c r="J18" s="14"/>
    </row>
    <row r="19" spans="2:14" ht="16.5" x14ac:dyDescent="0.3">
      <c r="B19" s="10"/>
      <c r="C19" s="14" t="s">
        <v>40</v>
      </c>
      <c r="D19" s="14" t="s">
        <v>41</v>
      </c>
      <c r="E19" s="16" t="s">
        <v>27</v>
      </c>
      <c r="F19" s="17">
        <v>1</v>
      </c>
      <c r="G19" s="17">
        <v>7.6</v>
      </c>
      <c r="H19" s="18">
        <v>7000</v>
      </c>
      <c r="I19" s="19">
        <f t="shared" si="0"/>
        <v>53200</v>
      </c>
      <c r="J19" s="14"/>
    </row>
    <row r="20" spans="2:14" ht="16.5" x14ac:dyDescent="0.3">
      <c r="B20" s="10"/>
      <c r="C20" s="15" t="s">
        <v>42</v>
      </c>
      <c r="D20" s="15" t="s">
        <v>43</v>
      </c>
      <c r="E20" s="16"/>
      <c r="F20" s="17"/>
      <c r="G20" s="17"/>
      <c r="H20" s="18"/>
      <c r="I20" s="19"/>
      <c r="J20" s="14"/>
    </row>
    <row r="21" spans="2:14" ht="16.5" x14ac:dyDescent="0.3">
      <c r="B21" s="10"/>
      <c r="C21" s="14" t="s">
        <v>44</v>
      </c>
      <c r="D21" s="14" t="s">
        <v>45</v>
      </c>
      <c r="E21" s="16" t="s">
        <v>27</v>
      </c>
      <c r="F21" s="17">
        <v>1</v>
      </c>
      <c r="G21" s="17">
        <v>7.6</v>
      </c>
      <c r="H21" s="18">
        <v>5000</v>
      </c>
      <c r="I21" s="19">
        <f t="shared" ref="I21" si="1">F21*G21*H21</f>
        <v>38000</v>
      </c>
      <c r="J21" s="14"/>
    </row>
    <row r="22" spans="2:14" ht="16.5" x14ac:dyDescent="0.3">
      <c r="B22" s="10"/>
      <c r="C22" s="14" t="s">
        <v>46</v>
      </c>
      <c r="D22" s="14" t="s">
        <v>47</v>
      </c>
      <c r="E22" s="16" t="s">
        <v>27</v>
      </c>
      <c r="F22" s="17">
        <v>1</v>
      </c>
      <c r="G22" s="17">
        <v>7.6</v>
      </c>
      <c r="H22" s="18">
        <v>1800</v>
      </c>
      <c r="I22" s="19">
        <f>F22*G22*H22</f>
        <v>13680</v>
      </c>
      <c r="J22" s="14"/>
      <c r="L22" s="22"/>
      <c r="N22" s="23"/>
    </row>
    <row r="23" spans="2:14" ht="16.5" x14ac:dyDescent="0.3">
      <c r="B23" s="10"/>
      <c r="C23" s="14" t="s">
        <v>48</v>
      </c>
      <c r="D23" s="14" t="s">
        <v>49</v>
      </c>
      <c r="E23" s="16" t="s">
        <v>27</v>
      </c>
      <c r="F23" s="17">
        <v>0.8</v>
      </c>
      <c r="G23" s="17">
        <v>7.6</v>
      </c>
      <c r="H23" s="18">
        <v>1800</v>
      </c>
      <c r="I23" s="19">
        <f>F23*G23*H23</f>
        <v>10944</v>
      </c>
      <c r="J23" s="14"/>
    </row>
    <row r="24" spans="2:14" ht="21" customHeight="1" x14ac:dyDescent="0.2">
      <c r="B24" s="24"/>
      <c r="C24" s="25" t="s">
        <v>50</v>
      </c>
      <c r="D24" s="25"/>
      <c r="E24" s="25"/>
      <c r="F24" s="25"/>
      <c r="G24" s="25"/>
      <c r="H24" s="25"/>
      <c r="I24" s="25"/>
      <c r="J24" s="13">
        <f>I25+I41</f>
        <v>97342.146800000002</v>
      </c>
    </row>
    <row r="25" spans="2:14" ht="15" customHeight="1" x14ac:dyDescent="0.3">
      <c r="B25" s="26"/>
      <c r="C25" s="48" t="s">
        <v>51</v>
      </c>
      <c r="D25" s="49"/>
      <c r="E25" s="27"/>
      <c r="F25" s="28" t="s">
        <v>14</v>
      </c>
      <c r="G25" s="28" t="s">
        <v>15</v>
      </c>
      <c r="H25" s="29" t="s">
        <v>52</v>
      </c>
      <c r="I25" s="30">
        <f>SUM(I28:I40)</f>
        <v>79872.75</v>
      </c>
      <c r="J25" s="27"/>
    </row>
    <row r="26" spans="2:14" ht="16.5" x14ac:dyDescent="0.3">
      <c r="B26" s="10" t="s">
        <v>53</v>
      </c>
      <c r="C26" s="14"/>
      <c r="D26" s="9" t="s">
        <v>54</v>
      </c>
      <c r="E26" s="14"/>
      <c r="F26" s="14"/>
      <c r="G26" s="14"/>
      <c r="H26" s="14"/>
      <c r="I26" s="14"/>
      <c r="J26" s="14"/>
    </row>
    <row r="27" spans="2:14" ht="16.5" x14ac:dyDescent="0.3">
      <c r="B27" s="10"/>
      <c r="C27" s="15" t="s">
        <v>55</v>
      </c>
      <c r="D27" s="15" t="s">
        <v>56</v>
      </c>
      <c r="E27" s="16"/>
      <c r="F27" s="14"/>
      <c r="G27" s="14"/>
      <c r="H27" s="14"/>
      <c r="I27" s="14"/>
      <c r="J27" s="14"/>
    </row>
    <row r="28" spans="2:14" ht="16.5" x14ac:dyDescent="0.3">
      <c r="B28" s="10"/>
      <c r="C28" s="14" t="s">
        <v>57</v>
      </c>
      <c r="D28" s="14" t="s">
        <v>58</v>
      </c>
      <c r="E28" s="16" t="s">
        <v>27</v>
      </c>
      <c r="F28" s="17">
        <v>1</v>
      </c>
      <c r="G28" s="17">
        <v>7.6</v>
      </c>
      <c r="H28" s="18">
        <v>850</v>
      </c>
      <c r="I28" s="19">
        <f>F28*G28*H28</f>
        <v>6460</v>
      </c>
      <c r="J28" s="14"/>
    </row>
    <row r="29" spans="2:14" ht="16.5" x14ac:dyDescent="0.3">
      <c r="B29" s="10"/>
      <c r="C29" s="14" t="s">
        <v>59</v>
      </c>
      <c r="D29" s="14" t="s">
        <v>60</v>
      </c>
      <c r="E29" s="16" t="s">
        <v>27</v>
      </c>
      <c r="F29" s="17">
        <v>1</v>
      </c>
      <c r="G29" s="17">
        <v>7.6</v>
      </c>
      <c r="H29" s="18">
        <v>250</v>
      </c>
      <c r="I29" s="19">
        <f t="shared" ref="I29:I31" si="2">F29*G29*H29</f>
        <v>1900</v>
      </c>
      <c r="J29" s="14"/>
    </row>
    <row r="30" spans="2:14" ht="16.5" x14ac:dyDescent="0.3">
      <c r="B30" s="10"/>
      <c r="C30" s="14" t="s">
        <v>61</v>
      </c>
      <c r="D30" s="14" t="s">
        <v>62</v>
      </c>
      <c r="E30" s="16" t="s">
        <v>27</v>
      </c>
      <c r="F30" s="17">
        <v>1</v>
      </c>
      <c r="G30" s="17">
        <v>7.6</v>
      </c>
      <c r="H30" s="18">
        <v>210</v>
      </c>
      <c r="I30" s="19">
        <f t="shared" si="2"/>
        <v>1596</v>
      </c>
      <c r="J30" s="14"/>
    </row>
    <row r="31" spans="2:14" ht="16.5" x14ac:dyDescent="0.3">
      <c r="B31" s="10"/>
      <c r="C31" s="14" t="s">
        <v>63</v>
      </c>
      <c r="D31" s="14" t="s">
        <v>64</v>
      </c>
      <c r="E31" s="16" t="s">
        <v>27</v>
      </c>
      <c r="F31" s="17">
        <v>1</v>
      </c>
      <c r="G31" s="17">
        <v>7.6</v>
      </c>
      <c r="H31" s="18">
        <v>2500</v>
      </c>
      <c r="I31" s="19">
        <f t="shared" si="2"/>
        <v>19000</v>
      </c>
      <c r="J31" s="14"/>
    </row>
    <row r="32" spans="2:14" ht="16.5" x14ac:dyDescent="0.3">
      <c r="B32" s="10" t="s">
        <v>65</v>
      </c>
      <c r="C32" s="14"/>
      <c r="D32" s="9" t="s">
        <v>66</v>
      </c>
      <c r="E32" s="14"/>
      <c r="F32" s="14"/>
      <c r="G32" s="14"/>
      <c r="H32" s="18"/>
      <c r="I32" s="19"/>
      <c r="J32" s="14"/>
    </row>
    <row r="33" spans="2:10" ht="16.5" x14ac:dyDescent="0.3">
      <c r="B33" s="10"/>
      <c r="C33" s="15" t="s">
        <v>67</v>
      </c>
      <c r="D33" s="15" t="s">
        <v>68</v>
      </c>
      <c r="E33" s="14"/>
      <c r="F33" s="14"/>
      <c r="G33" s="16" t="s">
        <v>69</v>
      </c>
      <c r="H33" s="18"/>
      <c r="I33" s="19"/>
      <c r="J33" s="14"/>
    </row>
    <row r="34" spans="2:10" ht="16.5" x14ac:dyDescent="0.3">
      <c r="B34" s="10"/>
      <c r="C34" s="14" t="s">
        <v>70</v>
      </c>
      <c r="D34" s="14" t="s">
        <v>71</v>
      </c>
      <c r="E34" s="16" t="s">
        <v>72</v>
      </c>
      <c r="F34" s="17">
        <v>7.6</v>
      </c>
      <c r="G34" s="17">
        <v>7.4</v>
      </c>
      <c r="H34" s="18">
        <v>90</v>
      </c>
      <c r="I34" s="19">
        <f t="shared" ref="I34:I36" si="3">F34*G34*H34</f>
        <v>5061.6000000000004</v>
      </c>
      <c r="J34" s="14"/>
    </row>
    <row r="35" spans="2:10" ht="16.5" x14ac:dyDescent="0.3">
      <c r="B35" s="10"/>
      <c r="C35" s="15" t="s">
        <v>73</v>
      </c>
      <c r="D35" s="15" t="s">
        <v>74</v>
      </c>
      <c r="E35" s="14"/>
      <c r="F35" s="14"/>
      <c r="G35" s="14"/>
      <c r="H35" s="18"/>
      <c r="I35" s="19"/>
      <c r="J35" s="14"/>
    </row>
    <row r="36" spans="2:10" ht="16.5" x14ac:dyDescent="0.3">
      <c r="B36" s="10"/>
      <c r="C36" s="14" t="s">
        <v>75</v>
      </c>
      <c r="D36" s="14" t="s">
        <v>76</v>
      </c>
      <c r="E36" s="16" t="s">
        <v>77</v>
      </c>
      <c r="F36" s="17">
        <v>230</v>
      </c>
      <c r="G36" s="17">
        <v>7.4</v>
      </c>
      <c r="H36" s="18">
        <v>20</v>
      </c>
      <c r="I36" s="19">
        <f t="shared" si="3"/>
        <v>34040</v>
      </c>
      <c r="J36" s="14"/>
    </row>
    <row r="37" spans="2:10" ht="16.5" x14ac:dyDescent="0.3">
      <c r="B37" s="10"/>
      <c r="C37" s="15" t="s">
        <v>78</v>
      </c>
      <c r="D37" s="15" t="s">
        <v>79</v>
      </c>
      <c r="E37" s="14"/>
      <c r="F37" s="14"/>
      <c r="G37" s="14"/>
      <c r="H37" s="31"/>
      <c r="I37" s="14"/>
      <c r="J37" s="14"/>
    </row>
    <row r="38" spans="2:10" ht="16.5" x14ac:dyDescent="0.3">
      <c r="B38" s="10"/>
      <c r="C38" s="14" t="s">
        <v>80</v>
      </c>
      <c r="D38" s="14" t="s">
        <v>81</v>
      </c>
      <c r="E38" s="16" t="s">
        <v>82</v>
      </c>
      <c r="F38" s="18">
        <v>37546</v>
      </c>
      <c r="G38" s="14"/>
      <c r="H38" s="32">
        <v>4.4999999999999998E-2</v>
      </c>
      <c r="I38" s="19">
        <v>844.79</v>
      </c>
      <c r="J38" s="14"/>
    </row>
    <row r="39" spans="2:10" ht="16.5" x14ac:dyDescent="0.3">
      <c r="B39" s="10"/>
      <c r="C39" s="14" t="s">
        <v>83</v>
      </c>
      <c r="D39" s="14" t="s">
        <v>84</v>
      </c>
      <c r="E39" s="16" t="s">
        <v>82</v>
      </c>
      <c r="F39" s="18">
        <v>112638</v>
      </c>
      <c r="G39" s="16" t="s">
        <v>15</v>
      </c>
      <c r="H39" s="32">
        <v>4.4999999999999998E-2</v>
      </c>
      <c r="I39" s="19">
        <v>2534.36</v>
      </c>
      <c r="J39" s="14"/>
    </row>
    <row r="40" spans="2:10" ht="16.5" x14ac:dyDescent="0.3">
      <c r="B40" s="10"/>
      <c r="C40" s="14" t="s">
        <v>85</v>
      </c>
      <c r="D40" s="14" t="s">
        <v>86</v>
      </c>
      <c r="E40" s="16" t="s">
        <v>82</v>
      </c>
      <c r="F40" s="17">
        <v>7.4</v>
      </c>
      <c r="G40" s="17">
        <v>7.6</v>
      </c>
      <c r="H40" s="17">
        <v>150</v>
      </c>
      <c r="I40" s="19">
        <f>F40*G40*H40</f>
        <v>8436</v>
      </c>
      <c r="J40" s="14"/>
    </row>
    <row r="41" spans="2:10" ht="15" customHeight="1" x14ac:dyDescent="0.3">
      <c r="B41" s="26"/>
      <c r="C41" s="48" t="s">
        <v>87</v>
      </c>
      <c r="D41" s="49"/>
      <c r="E41" s="33"/>
      <c r="F41" s="28" t="s">
        <v>14</v>
      </c>
      <c r="G41" s="29" t="s">
        <v>88</v>
      </c>
      <c r="H41" s="29" t="s">
        <v>52</v>
      </c>
      <c r="I41" s="34">
        <f>SUM(I43:I52)</f>
        <v>17469.396799999999</v>
      </c>
      <c r="J41" s="33"/>
    </row>
    <row r="42" spans="2:10" ht="16.5" x14ac:dyDescent="0.3">
      <c r="B42" s="10" t="s">
        <v>89</v>
      </c>
      <c r="C42" s="14"/>
      <c r="D42" s="9" t="s">
        <v>90</v>
      </c>
      <c r="E42" s="14"/>
      <c r="F42" s="14"/>
      <c r="G42" s="14"/>
      <c r="H42" s="14"/>
      <c r="I42" s="14"/>
      <c r="J42" s="14"/>
    </row>
    <row r="43" spans="2:10" ht="16.5" x14ac:dyDescent="0.3">
      <c r="B43" s="10"/>
      <c r="C43" s="14" t="s">
        <v>91</v>
      </c>
      <c r="D43" s="14" t="s">
        <v>92</v>
      </c>
      <c r="E43" s="16" t="s">
        <v>93</v>
      </c>
      <c r="F43" s="17">
        <v>9</v>
      </c>
      <c r="G43" s="17">
        <v>1</v>
      </c>
      <c r="H43" s="17">
        <v>500</v>
      </c>
      <c r="I43" s="19">
        <f>F43*G43*H43</f>
        <v>4500</v>
      </c>
      <c r="J43" s="14"/>
    </row>
    <row r="44" spans="2:10" ht="16.5" x14ac:dyDescent="0.3">
      <c r="B44" s="10"/>
      <c r="C44" s="14" t="s">
        <v>94</v>
      </c>
      <c r="D44" s="14" t="s">
        <v>95</v>
      </c>
      <c r="E44" s="16" t="s">
        <v>93</v>
      </c>
      <c r="F44" s="35">
        <v>9</v>
      </c>
      <c r="G44" s="17">
        <v>1</v>
      </c>
      <c r="H44" s="17">
        <v>28</v>
      </c>
      <c r="I44" s="19">
        <f t="shared" ref="I44:I52" si="4">F44*G44*H44</f>
        <v>252</v>
      </c>
      <c r="J44" s="14"/>
    </row>
    <row r="45" spans="2:10" ht="16.5" x14ac:dyDescent="0.3">
      <c r="B45" s="10"/>
      <c r="C45" s="14" t="s">
        <v>96</v>
      </c>
      <c r="D45" s="14" t="s">
        <v>97</v>
      </c>
      <c r="E45" s="16" t="s">
        <v>93</v>
      </c>
      <c r="F45" s="35">
        <v>9</v>
      </c>
      <c r="G45" s="17">
        <v>1</v>
      </c>
      <c r="H45" s="17">
        <v>55</v>
      </c>
      <c r="I45" s="19">
        <f t="shared" si="4"/>
        <v>495</v>
      </c>
      <c r="J45" s="14"/>
    </row>
    <row r="46" spans="2:10" ht="16.5" x14ac:dyDescent="0.3">
      <c r="B46" s="10"/>
      <c r="C46" s="14"/>
      <c r="D46" s="9" t="s">
        <v>98</v>
      </c>
      <c r="E46" s="16"/>
      <c r="F46" s="35"/>
      <c r="G46" s="36"/>
      <c r="H46" s="17"/>
      <c r="I46" s="19"/>
      <c r="J46" s="14"/>
    </row>
    <row r="47" spans="2:10" ht="16.5" x14ac:dyDescent="0.3">
      <c r="B47" s="10"/>
      <c r="C47" s="14" t="s">
        <v>99</v>
      </c>
      <c r="D47" s="14" t="s">
        <v>100</v>
      </c>
      <c r="E47" s="16" t="s">
        <v>93</v>
      </c>
      <c r="F47" s="35">
        <v>80</v>
      </c>
      <c r="G47" s="17">
        <v>7.6</v>
      </c>
      <c r="H47" s="17">
        <v>4.5</v>
      </c>
      <c r="I47" s="19">
        <f t="shared" si="4"/>
        <v>2736</v>
      </c>
      <c r="J47" s="14"/>
    </row>
    <row r="48" spans="2:10" ht="33" x14ac:dyDescent="0.3">
      <c r="B48" s="10"/>
      <c r="C48" s="14" t="s">
        <v>101</v>
      </c>
      <c r="D48" s="20" t="s">
        <v>102</v>
      </c>
      <c r="E48" s="16" t="s">
        <v>93</v>
      </c>
      <c r="F48" s="35">
        <v>1000</v>
      </c>
      <c r="G48" s="17">
        <v>7.6</v>
      </c>
      <c r="H48" s="17">
        <v>0.2</v>
      </c>
      <c r="I48" s="19">
        <f t="shared" si="4"/>
        <v>1520</v>
      </c>
      <c r="J48" s="14"/>
    </row>
    <row r="49" spans="2:10" ht="16.5" x14ac:dyDescent="0.3">
      <c r="B49" s="10"/>
      <c r="C49" s="14" t="s">
        <v>103</v>
      </c>
      <c r="D49" s="14" t="s">
        <v>104</v>
      </c>
      <c r="E49" s="16" t="s">
        <v>93</v>
      </c>
      <c r="F49" s="35">
        <v>6</v>
      </c>
      <c r="G49" s="17">
        <v>3</v>
      </c>
      <c r="H49" s="17">
        <v>5</v>
      </c>
      <c r="I49" s="19">
        <f t="shared" si="4"/>
        <v>90</v>
      </c>
      <c r="J49" s="14"/>
    </row>
    <row r="50" spans="2:10" ht="15" customHeight="1" x14ac:dyDescent="0.3">
      <c r="B50" s="10"/>
      <c r="C50" s="14" t="s">
        <v>105</v>
      </c>
      <c r="D50" s="20" t="s">
        <v>106</v>
      </c>
      <c r="E50" s="16" t="s">
        <v>93</v>
      </c>
      <c r="F50" s="35">
        <v>1000</v>
      </c>
      <c r="G50" s="17">
        <v>7.6</v>
      </c>
      <c r="H50" s="17">
        <v>0.2</v>
      </c>
      <c r="I50" s="19">
        <f t="shared" si="4"/>
        <v>1520</v>
      </c>
      <c r="J50" s="14"/>
    </row>
    <row r="51" spans="2:10" ht="16.5" x14ac:dyDescent="0.3">
      <c r="B51" s="10"/>
      <c r="C51" s="14" t="s">
        <v>107</v>
      </c>
      <c r="D51" s="14" t="s">
        <v>108</v>
      </c>
      <c r="E51" s="16" t="s">
        <v>93</v>
      </c>
      <c r="F51" s="35">
        <v>100</v>
      </c>
      <c r="G51" s="17">
        <v>7.6</v>
      </c>
      <c r="H51" s="17">
        <v>4.5</v>
      </c>
      <c r="I51" s="19">
        <f t="shared" si="4"/>
        <v>3420</v>
      </c>
      <c r="J51" s="14"/>
    </row>
    <row r="52" spans="2:10" ht="16.149999999999999" customHeight="1" x14ac:dyDescent="0.3">
      <c r="B52" s="10"/>
      <c r="C52" s="14" t="s">
        <v>109</v>
      </c>
      <c r="D52" s="20" t="s">
        <v>110</v>
      </c>
      <c r="E52" s="16" t="s">
        <v>93</v>
      </c>
      <c r="F52" s="35">
        <v>1</v>
      </c>
      <c r="G52" s="17">
        <v>7.6</v>
      </c>
      <c r="H52" s="17">
        <v>386.36799999999999</v>
      </c>
      <c r="I52" s="19">
        <f t="shared" si="4"/>
        <v>2936.3968</v>
      </c>
      <c r="J52" s="19"/>
    </row>
    <row r="53" spans="2:10" ht="16.5" x14ac:dyDescent="0.3">
      <c r="B53" s="10"/>
      <c r="C53" s="14"/>
      <c r="D53" s="9" t="s">
        <v>20</v>
      </c>
      <c r="E53" s="14"/>
      <c r="F53" s="14"/>
      <c r="G53" s="14"/>
      <c r="H53" s="14"/>
      <c r="I53" s="14"/>
      <c r="J53" s="19">
        <f>J9</f>
        <v>263506.37239999999</v>
      </c>
    </row>
    <row r="54" spans="2:10" ht="16.5" x14ac:dyDescent="0.3">
      <c r="B54" s="10"/>
      <c r="C54" s="14"/>
      <c r="D54" s="14" t="s">
        <v>111</v>
      </c>
      <c r="E54" s="14"/>
      <c r="F54" s="14"/>
      <c r="G54" s="14"/>
      <c r="H54" s="14"/>
      <c r="I54" s="14"/>
      <c r="J54" s="19">
        <f>J24</f>
        <v>97342.146800000002</v>
      </c>
    </row>
    <row r="55" spans="2:10" ht="16.5" x14ac:dyDescent="0.3">
      <c r="B55" s="10"/>
      <c r="C55" s="14"/>
      <c r="D55" s="14" t="s">
        <v>112</v>
      </c>
      <c r="E55" s="14"/>
      <c r="F55" s="14"/>
      <c r="G55" s="14"/>
      <c r="H55" s="14"/>
      <c r="I55" s="14"/>
      <c r="J55" s="19">
        <f>J53*0.1</f>
        <v>26350.63724</v>
      </c>
    </row>
    <row r="56" spans="2:10" ht="16.5" x14ac:dyDescent="0.3">
      <c r="B56" s="10"/>
      <c r="C56" s="14"/>
      <c r="D56" s="9" t="s">
        <v>113</v>
      </c>
      <c r="E56" s="14"/>
      <c r="F56" s="14"/>
      <c r="G56" s="14"/>
      <c r="H56" s="14"/>
      <c r="I56" s="14"/>
      <c r="J56" s="37">
        <f>J53+J54+J55</f>
        <v>387199.15643999999</v>
      </c>
    </row>
    <row r="57" spans="2:10" ht="16.5" x14ac:dyDescent="0.3">
      <c r="B57" s="10"/>
      <c r="C57" s="14"/>
      <c r="D57" s="14" t="s">
        <v>114</v>
      </c>
      <c r="E57" s="14"/>
      <c r="F57" s="14"/>
      <c r="G57" s="14"/>
      <c r="H57" s="14"/>
      <c r="I57" s="14"/>
      <c r="J57" s="19">
        <f>J56*0.18</f>
        <v>69695.848159200003</v>
      </c>
    </row>
    <row r="58" spans="2:10" x14ac:dyDescent="0.2">
      <c r="B58" s="50"/>
      <c r="C58" s="50"/>
      <c r="D58" s="50"/>
      <c r="E58" s="50"/>
      <c r="F58" s="50"/>
      <c r="G58" s="50"/>
      <c r="H58" s="50"/>
      <c r="I58" s="50"/>
      <c r="J58" s="50"/>
    </row>
    <row r="59" spans="2:10" x14ac:dyDescent="0.2">
      <c r="B59" s="50"/>
      <c r="C59" s="50"/>
      <c r="D59" s="50"/>
      <c r="E59" s="50"/>
      <c r="F59" s="50"/>
      <c r="G59" s="50"/>
      <c r="H59" s="50"/>
      <c r="I59" s="50"/>
      <c r="J59" s="50"/>
    </row>
    <row r="60" spans="2:10" x14ac:dyDescent="0.2">
      <c r="B60" s="50"/>
      <c r="C60" s="50"/>
      <c r="D60" s="50"/>
      <c r="E60" s="50"/>
      <c r="F60" s="50"/>
      <c r="G60" s="50"/>
      <c r="H60" s="50"/>
      <c r="I60" s="50"/>
      <c r="J60" s="50"/>
    </row>
    <row r="61" spans="2:10" ht="16.5" x14ac:dyDescent="0.3">
      <c r="B61" s="9" t="s">
        <v>10</v>
      </c>
      <c r="C61" s="10" t="s">
        <v>11</v>
      </c>
      <c r="D61" s="9" t="s">
        <v>12</v>
      </c>
      <c r="E61" s="10" t="s">
        <v>13</v>
      </c>
      <c r="F61" s="10" t="s">
        <v>14</v>
      </c>
      <c r="G61" s="10" t="s">
        <v>15</v>
      </c>
      <c r="H61" s="10" t="s">
        <v>16</v>
      </c>
      <c r="I61" s="10" t="s">
        <v>17</v>
      </c>
      <c r="J61" s="10" t="s">
        <v>18</v>
      </c>
    </row>
    <row r="62" spans="2:10" ht="25.9" customHeight="1" x14ac:dyDescent="0.2">
      <c r="B62" s="51" t="s">
        <v>115</v>
      </c>
      <c r="C62" s="52"/>
      <c r="D62" s="52"/>
      <c r="E62" s="52"/>
      <c r="F62" s="52"/>
      <c r="G62" s="52"/>
      <c r="H62" s="52"/>
      <c r="I62" s="53"/>
      <c r="J62" s="11">
        <f>J86+J87</f>
        <v>17759</v>
      </c>
    </row>
    <row r="63" spans="2:10" ht="24" customHeight="1" x14ac:dyDescent="0.3">
      <c r="B63" s="12"/>
      <c r="C63" s="54" t="s">
        <v>20</v>
      </c>
      <c r="D63" s="55"/>
      <c r="E63" s="12"/>
      <c r="F63" s="12"/>
      <c r="G63" s="12"/>
      <c r="H63" s="12"/>
      <c r="I63" s="12"/>
      <c r="J63" s="13">
        <f>I66</f>
        <v>9000</v>
      </c>
    </row>
    <row r="64" spans="2:10" ht="16.5" x14ac:dyDescent="0.3">
      <c r="B64" s="10" t="s">
        <v>21</v>
      </c>
      <c r="C64" s="14"/>
      <c r="D64" s="9" t="s">
        <v>116</v>
      </c>
      <c r="E64" s="14"/>
      <c r="F64" s="14"/>
      <c r="G64" s="14"/>
      <c r="H64" s="14"/>
      <c r="I64" s="14"/>
      <c r="J64" s="14"/>
    </row>
    <row r="65" spans="2:10" ht="16.5" x14ac:dyDescent="0.3">
      <c r="B65" s="10"/>
      <c r="C65" s="15" t="s">
        <v>23</v>
      </c>
      <c r="D65" s="15" t="s">
        <v>24</v>
      </c>
      <c r="E65" s="14"/>
      <c r="F65" s="14"/>
      <c r="G65" s="14"/>
      <c r="H65" s="14"/>
      <c r="I65" s="14"/>
      <c r="J65" s="14"/>
    </row>
    <row r="66" spans="2:10" ht="14.45" customHeight="1" x14ac:dyDescent="0.3">
      <c r="B66" s="10"/>
      <c r="C66" s="14" t="s">
        <v>25</v>
      </c>
      <c r="D66" s="20" t="s">
        <v>117</v>
      </c>
      <c r="E66" s="16" t="s">
        <v>27</v>
      </c>
      <c r="F66" s="17">
        <v>1</v>
      </c>
      <c r="G66" s="17">
        <v>1</v>
      </c>
      <c r="H66" s="18">
        <v>9000</v>
      </c>
      <c r="I66" s="19">
        <f t="shared" ref="I66:I71" si="5">F66*G66*H66</f>
        <v>9000</v>
      </c>
      <c r="J66" s="14"/>
    </row>
    <row r="67" spans="2:10" ht="20.45" customHeight="1" x14ac:dyDescent="0.3">
      <c r="B67" s="38"/>
      <c r="C67" s="54" t="s">
        <v>118</v>
      </c>
      <c r="D67" s="55"/>
      <c r="E67" s="39"/>
      <c r="F67" s="40"/>
      <c r="G67" s="40"/>
      <c r="H67" s="40"/>
      <c r="I67" s="41"/>
      <c r="J67" s="13">
        <f>I68+I75</f>
        <v>5150</v>
      </c>
    </row>
    <row r="68" spans="2:10" ht="16.5" x14ac:dyDescent="0.3">
      <c r="B68" s="26"/>
      <c r="C68" s="46" t="s">
        <v>51</v>
      </c>
      <c r="D68" s="47"/>
      <c r="E68" s="26"/>
      <c r="F68" s="42" t="s">
        <v>14</v>
      </c>
      <c r="G68" s="42" t="s">
        <v>15</v>
      </c>
      <c r="H68" s="42" t="s">
        <v>52</v>
      </c>
      <c r="I68" s="43">
        <f>I71+I74</f>
        <v>900</v>
      </c>
      <c r="J68" s="33"/>
    </row>
    <row r="69" spans="2:10" ht="16.5" x14ac:dyDescent="0.3">
      <c r="B69" s="10" t="s">
        <v>53</v>
      </c>
      <c r="C69" s="14"/>
      <c r="D69" s="44" t="s">
        <v>54</v>
      </c>
      <c r="E69" s="16"/>
      <c r="F69" s="17"/>
      <c r="G69" s="17"/>
      <c r="H69" s="17"/>
      <c r="I69" s="36"/>
      <c r="J69" s="14"/>
    </row>
    <row r="70" spans="2:10" ht="16.5" x14ac:dyDescent="0.3">
      <c r="B70" s="10"/>
      <c r="C70" s="15" t="s">
        <v>55</v>
      </c>
      <c r="D70" s="15" t="s">
        <v>119</v>
      </c>
      <c r="E70" s="16"/>
      <c r="F70" s="17"/>
      <c r="G70" s="17"/>
      <c r="H70" s="17"/>
      <c r="I70" s="36"/>
      <c r="J70" s="14"/>
    </row>
    <row r="71" spans="2:10" ht="16.5" x14ac:dyDescent="0.3">
      <c r="B71" s="10"/>
      <c r="C71" s="14" t="s">
        <v>57</v>
      </c>
      <c r="D71" s="14" t="s">
        <v>120</v>
      </c>
      <c r="E71" s="16" t="s">
        <v>27</v>
      </c>
      <c r="F71" s="17">
        <v>1</v>
      </c>
      <c r="G71" s="17">
        <v>1</v>
      </c>
      <c r="H71" s="17">
        <v>850</v>
      </c>
      <c r="I71" s="36">
        <f t="shared" si="5"/>
        <v>850</v>
      </c>
      <c r="J71" s="14"/>
    </row>
    <row r="72" spans="2:10" ht="16.5" x14ac:dyDescent="0.3">
      <c r="B72" s="10" t="s">
        <v>65</v>
      </c>
      <c r="C72" s="14"/>
      <c r="D72" s="9" t="s">
        <v>66</v>
      </c>
      <c r="E72" s="14"/>
      <c r="F72" s="14"/>
      <c r="G72" s="14"/>
      <c r="H72" s="14"/>
      <c r="I72" s="14"/>
      <c r="J72" s="14"/>
    </row>
    <row r="73" spans="2:10" ht="16.5" x14ac:dyDescent="0.3">
      <c r="B73" s="10"/>
      <c r="C73" s="15" t="s">
        <v>67</v>
      </c>
      <c r="D73" s="15" t="s">
        <v>68</v>
      </c>
      <c r="E73" s="14"/>
      <c r="F73" s="14"/>
      <c r="G73" s="16" t="s">
        <v>69</v>
      </c>
      <c r="H73" s="14"/>
      <c r="I73" s="14"/>
      <c r="J73" s="14"/>
    </row>
    <row r="74" spans="2:10" ht="16.5" x14ac:dyDescent="0.3">
      <c r="B74" s="10"/>
      <c r="C74" s="14" t="s">
        <v>70</v>
      </c>
      <c r="D74" s="14" t="s">
        <v>71</v>
      </c>
      <c r="E74" s="16" t="s">
        <v>72</v>
      </c>
      <c r="F74" s="17">
        <v>1</v>
      </c>
      <c r="G74" s="17">
        <v>1</v>
      </c>
      <c r="H74" s="17">
        <v>50</v>
      </c>
      <c r="I74" s="36">
        <f t="shared" ref="I74" si="6">F74*G74*H74</f>
        <v>50</v>
      </c>
      <c r="J74" s="14"/>
    </row>
    <row r="75" spans="2:10" ht="16.5" x14ac:dyDescent="0.3">
      <c r="B75" s="26"/>
      <c r="C75" s="46" t="s">
        <v>87</v>
      </c>
      <c r="D75" s="47"/>
      <c r="E75" s="45"/>
      <c r="F75" s="42" t="s">
        <v>14</v>
      </c>
      <c r="G75" s="42" t="s">
        <v>88</v>
      </c>
      <c r="H75" s="42" t="s">
        <v>52</v>
      </c>
      <c r="I75" s="43">
        <f>SUM(I77:I82)</f>
        <v>4250</v>
      </c>
      <c r="J75" s="33"/>
    </row>
    <row r="76" spans="2:10" ht="16.5" x14ac:dyDescent="0.3">
      <c r="B76" s="10" t="s">
        <v>89</v>
      </c>
      <c r="C76" s="14"/>
      <c r="D76" s="9" t="s">
        <v>98</v>
      </c>
      <c r="E76" s="16"/>
      <c r="F76" s="35"/>
      <c r="G76" s="36"/>
      <c r="H76" s="17"/>
      <c r="I76" s="36"/>
      <c r="J76" s="14"/>
    </row>
    <row r="77" spans="2:10" ht="16.5" x14ac:dyDescent="0.3">
      <c r="B77" s="10"/>
      <c r="C77" s="14" t="s">
        <v>121</v>
      </c>
      <c r="D77" s="14" t="s">
        <v>100</v>
      </c>
      <c r="E77" s="16" t="s">
        <v>93</v>
      </c>
      <c r="F77" s="35">
        <v>100</v>
      </c>
      <c r="G77" s="17">
        <v>3</v>
      </c>
      <c r="H77" s="17">
        <v>4.5</v>
      </c>
      <c r="I77" s="19">
        <f t="shared" ref="I77:I81" si="7">F77*G77*H77</f>
        <v>1350</v>
      </c>
      <c r="J77" s="14"/>
    </row>
    <row r="78" spans="2:10" ht="16.5" x14ac:dyDescent="0.3">
      <c r="B78" s="10"/>
      <c r="C78" s="14" t="s">
        <v>122</v>
      </c>
      <c r="D78" s="20" t="s">
        <v>123</v>
      </c>
      <c r="E78" s="16" t="s">
        <v>93</v>
      </c>
      <c r="F78" s="35">
        <v>350</v>
      </c>
      <c r="G78" s="17">
        <v>3</v>
      </c>
      <c r="H78" s="17">
        <v>0.2</v>
      </c>
      <c r="I78" s="19">
        <f t="shared" si="7"/>
        <v>210</v>
      </c>
      <c r="J78" s="14"/>
    </row>
    <row r="79" spans="2:10" ht="16.5" x14ac:dyDescent="0.3">
      <c r="B79" s="10"/>
      <c r="C79" s="14" t="s">
        <v>124</v>
      </c>
      <c r="D79" s="14" t="s">
        <v>104</v>
      </c>
      <c r="E79" s="16" t="s">
        <v>93</v>
      </c>
      <c r="F79" s="35">
        <v>50</v>
      </c>
      <c r="G79" s="17">
        <v>3</v>
      </c>
      <c r="H79" s="17">
        <v>5</v>
      </c>
      <c r="I79" s="19">
        <f t="shared" si="7"/>
        <v>750</v>
      </c>
      <c r="J79" s="14"/>
    </row>
    <row r="80" spans="2:10" ht="16.5" x14ac:dyDescent="0.3">
      <c r="B80" s="10"/>
      <c r="C80" s="14" t="s">
        <v>99</v>
      </c>
      <c r="D80" s="20" t="s">
        <v>125</v>
      </c>
      <c r="E80" s="16" t="s">
        <v>93</v>
      </c>
      <c r="F80" s="35">
        <v>250</v>
      </c>
      <c r="G80" s="17">
        <v>3</v>
      </c>
      <c r="H80" s="17">
        <v>0.2</v>
      </c>
      <c r="I80" s="19">
        <f t="shared" si="7"/>
        <v>150</v>
      </c>
      <c r="J80" s="14"/>
    </row>
    <row r="81" spans="2:10" ht="16.5" x14ac:dyDescent="0.3">
      <c r="B81" s="10"/>
      <c r="C81" s="14" t="s">
        <v>101</v>
      </c>
      <c r="D81" s="14" t="s">
        <v>108</v>
      </c>
      <c r="E81" s="16" t="s">
        <v>93</v>
      </c>
      <c r="F81" s="35">
        <v>40</v>
      </c>
      <c r="G81" s="17">
        <v>3</v>
      </c>
      <c r="H81" s="17">
        <v>4.5</v>
      </c>
      <c r="I81" s="19">
        <f t="shared" si="7"/>
        <v>540</v>
      </c>
      <c r="J81" s="14"/>
    </row>
    <row r="82" spans="2:10" ht="16.899999999999999" customHeight="1" x14ac:dyDescent="0.3">
      <c r="B82" s="10"/>
      <c r="C82" s="14" t="s">
        <v>103</v>
      </c>
      <c r="D82" s="20" t="s">
        <v>126</v>
      </c>
      <c r="E82" s="16" t="s">
        <v>93</v>
      </c>
      <c r="F82" s="35">
        <v>1</v>
      </c>
      <c r="G82" s="17"/>
      <c r="H82" s="18">
        <v>1250</v>
      </c>
      <c r="I82" s="19">
        <f>F82*H82</f>
        <v>1250</v>
      </c>
      <c r="J82" s="14"/>
    </row>
    <row r="83" spans="2:10" ht="16.5" x14ac:dyDescent="0.3">
      <c r="B83" s="10"/>
      <c r="C83" s="14"/>
      <c r="D83" s="9" t="s">
        <v>20</v>
      </c>
      <c r="E83" s="14"/>
      <c r="F83" s="14"/>
      <c r="G83" s="14"/>
      <c r="H83" s="14"/>
      <c r="I83" s="14"/>
      <c r="J83" s="19">
        <f>J63</f>
        <v>9000</v>
      </c>
    </row>
    <row r="84" spans="2:10" ht="16.5" x14ac:dyDescent="0.3">
      <c r="B84" s="10"/>
      <c r="C84" s="14"/>
      <c r="D84" s="14" t="s">
        <v>111</v>
      </c>
      <c r="E84" s="14"/>
      <c r="F84" s="14"/>
      <c r="G84" s="14"/>
      <c r="H84" s="14"/>
      <c r="I84" s="14"/>
      <c r="J84" s="19">
        <f>J67</f>
        <v>5150</v>
      </c>
    </row>
    <row r="85" spans="2:10" ht="16.5" x14ac:dyDescent="0.3">
      <c r="B85" s="10"/>
      <c r="C85" s="14"/>
      <c r="D85" s="14" t="s">
        <v>112</v>
      </c>
      <c r="E85" s="14"/>
      <c r="F85" s="14"/>
      <c r="G85" s="14"/>
      <c r="H85" s="14"/>
      <c r="I85" s="14"/>
      <c r="J85" s="19">
        <f>J83*0.1</f>
        <v>900</v>
      </c>
    </row>
    <row r="86" spans="2:10" ht="16.5" x14ac:dyDescent="0.3">
      <c r="B86" s="10"/>
      <c r="C86" s="14"/>
      <c r="D86" s="9" t="s">
        <v>113</v>
      </c>
      <c r="E86" s="14"/>
      <c r="F86" s="14"/>
      <c r="G86" s="14"/>
      <c r="H86" s="14"/>
      <c r="I86" s="14"/>
      <c r="J86" s="37">
        <f>J83+J84+J85</f>
        <v>15050</v>
      </c>
    </row>
    <row r="87" spans="2:10" ht="16.5" x14ac:dyDescent="0.3">
      <c r="B87" s="10"/>
      <c r="C87" s="14"/>
      <c r="D87" s="14" t="s">
        <v>114</v>
      </c>
      <c r="E87" s="14"/>
      <c r="F87" s="14"/>
      <c r="G87" s="14"/>
      <c r="H87" s="14"/>
      <c r="I87" s="14"/>
      <c r="J87" s="19">
        <f>J86*0.18</f>
        <v>2709</v>
      </c>
    </row>
    <row r="88" spans="2:10" ht="16.5" x14ac:dyDescent="0.3">
      <c r="B88" s="5"/>
      <c r="C88" s="5"/>
      <c r="D88" s="5"/>
      <c r="E88" s="5"/>
      <c r="F88" s="5"/>
      <c r="G88" s="5"/>
      <c r="H88" s="5"/>
      <c r="I88" s="5"/>
      <c r="J88" s="5"/>
    </row>
    <row r="89" spans="2:10" ht="16.5" x14ac:dyDescent="0.3">
      <c r="B89" s="5"/>
      <c r="C89" s="5"/>
      <c r="D89" s="5"/>
      <c r="E89" s="5"/>
      <c r="F89" s="5"/>
      <c r="G89" s="5"/>
      <c r="H89" s="5"/>
      <c r="I89" s="5"/>
      <c r="J89" s="5"/>
    </row>
    <row r="90" spans="2:10" ht="16.5" x14ac:dyDescent="0.3">
      <c r="B90" s="5"/>
      <c r="C90" s="5"/>
      <c r="D90" s="5"/>
      <c r="E90" s="5"/>
      <c r="F90" s="5"/>
      <c r="G90" s="5"/>
      <c r="H90" s="5"/>
      <c r="I90" s="5"/>
      <c r="J90" s="5"/>
    </row>
    <row r="91" spans="2:10" ht="16.5" x14ac:dyDescent="0.3">
      <c r="B91" s="5"/>
      <c r="C91" s="5"/>
      <c r="D91" s="5"/>
      <c r="E91" s="5"/>
      <c r="F91" s="5"/>
      <c r="G91" s="5"/>
      <c r="H91" s="5"/>
      <c r="I91" s="5"/>
      <c r="J91" s="5"/>
    </row>
  </sheetData>
  <mergeCells count="13">
    <mergeCell ref="C25:D25"/>
    <mergeCell ref="D2:J2"/>
    <mergeCell ref="B5:C5"/>
    <mergeCell ref="B6:J6"/>
    <mergeCell ref="B8:I8"/>
    <mergeCell ref="C9:D9"/>
    <mergeCell ref="C75:D75"/>
    <mergeCell ref="C41:D41"/>
    <mergeCell ref="B58:J60"/>
    <mergeCell ref="B62:I62"/>
    <mergeCell ref="C63:D63"/>
    <mergeCell ref="C67:D67"/>
    <mergeCell ref="C68:D68"/>
  </mergeCells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</vt:lpstr>
      <vt:lpstr>RESUMEN!Área_de_impresión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Zoraida Tarazona Montalvo</dc:creator>
  <cp:lastModifiedBy>Angel Villareal Tapia-Adm. UNAS</cp:lastModifiedBy>
  <dcterms:created xsi:type="dcterms:W3CDTF">2025-08-08T21:55:57Z</dcterms:created>
  <dcterms:modified xsi:type="dcterms:W3CDTF">2025-08-08T22:12:36Z</dcterms:modified>
</cp:coreProperties>
</file>