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S 2022\SERIVICIO A TODO COSTO MANT. LAB\expediente\cotizacion\"/>
    </mc:Choice>
  </mc:AlternateContent>
  <xr:revisionPtr revIDLastSave="0" documentId="13_ncr:1_{62E665E7-1A1A-423C-8A9D-969E43D09B78}" xr6:coauthVersionLast="47" xr6:coauthVersionMax="47" xr10:uidLastSave="{00000000-0000-0000-0000-000000000000}"/>
  <bookViews>
    <workbookView xWindow="-120" yWindow="-120" windowWidth="29040" windowHeight="15840" activeTab="1" xr2:uid="{E5F1E86B-960F-4E47-924B-70B74F7B4F3D}"/>
  </bookViews>
  <sheets>
    <sheet name="Hoja1" sheetId="1" r:id="rId1"/>
    <sheet name="Hoja2" sheetId="2" r:id="rId2"/>
  </sheets>
  <definedNames>
    <definedName name="_xlnm.Print_Area" localSheetId="0">Hoja1!$J$1:$O$43</definedName>
    <definedName name="_xlnm.Print_Area" localSheetId="1">Hoja2!$A$1:$K$399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N42" i="1"/>
  <c r="N41" i="1"/>
  <c r="N40" i="1"/>
  <c r="N38" i="1"/>
  <c r="N37" i="1"/>
  <c r="M37" i="1"/>
  <c r="N36" i="1"/>
  <c r="N34" i="1"/>
  <c r="M34" i="1"/>
  <c r="N32" i="1"/>
  <c r="N31" i="1"/>
  <c r="N30" i="1"/>
  <c r="N28" i="1"/>
  <c r="N27" i="1"/>
  <c r="N24" i="1"/>
  <c r="M24" i="1"/>
  <c r="N23" i="1"/>
  <c r="M23" i="1"/>
  <c r="N22" i="1"/>
  <c r="N20" i="1"/>
  <c r="M20" i="1"/>
  <c r="N19" i="1"/>
  <c r="N18" i="1"/>
  <c r="N17" i="1"/>
  <c r="N15" i="1"/>
  <c r="M15" i="1"/>
  <c r="M38" i="1" s="1"/>
  <c r="N14" i="1"/>
  <c r="M14" i="1"/>
  <c r="N13" i="1"/>
  <c r="M13" i="1"/>
  <c r="D20" i="1"/>
  <c r="E348" i="2"/>
  <c r="E367" i="2"/>
  <c r="E385" i="2"/>
  <c r="C385" i="2"/>
  <c r="C367" i="2"/>
  <c r="C348" i="2"/>
  <c r="I392" i="2"/>
  <c r="I391" i="2"/>
  <c r="I374" i="2"/>
  <c r="I373" i="2"/>
  <c r="I355" i="2"/>
  <c r="I354" i="2"/>
  <c r="I339" i="2"/>
  <c r="E332" i="2"/>
  <c r="C332" i="2"/>
  <c r="I338" i="2"/>
  <c r="I284" i="2"/>
  <c r="I283" i="2"/>
  <c r="I274" i="2"/>
  <c r="I273" i="2"/>
  <c r="I272" i="2"/>
  <c r="E266" i="2"/>
  <c r="C266" i="2"/>
  <c r="E246" i="2"/>
  <c r="C246" i="2"/>
  <c r="I263" i="2"/>
  <c r="I253" i="2"/>
  <c r="I252" i="2"/>
  <c r="E226" i="2"/>
  <c r="C226" i="2"/>
  <c r="I243" i="2"/>
  <c r="I233" i="2"/>
  <c r="I232" i="2"/>
  <c r="E206" i="2"/>
  <c r="C206" i="2"/>
  <c r="I223" i="2"/>
  <c r="I213" i="2"/>
  <c r="I212" i="2"/>
  <c r="E193" i="2"/>
  <c r="C193" i="2"/>
  <c r="I200" i="2"/>
  <c r="I199" i="2"/>
  <c r="E177" i="2"/>
  <c r="C177" i="2"/>
  <c r="I184" i="2"/>
  <c r="I183" i="2"/>
  <c r="E106" i="2"/>
  <c r="E94" i="2"/>
  <c r="E82" i="2"/>
  <c r="C106" i="2"/>
  <c r="C94" i="2"/>
  <c r="C82" i="2"/>
  <c r="I112" i="2"/>
  <c r="I100" i="2"/>
  <c r="I88" i="2"/>
  <c r="E70" i="2"/>
  <c r="C70" i="2"/>
  <c r="I76" i="2"/>
  <c r="D34" i="1"/>
  <c r="D24" i="1"/>
  <c r="D8" i="2"/>
  <c r="E12" i="2"/>
  <c r="C12" i="2"/>
  <c r="I18" i="2"/>
  <c r="D13" i="1"/>
  <c r="E44" i="2"/>
  <c r="C44" i="2"/>
  <c r="I50" i="2"/>
  <c r="C56" i="2"/>
  <c r="E56" i="2"/>
  <c r="D15" i="1"/>
  <c r="D38" i="1" s="1"/>
  <c r="E320" i="2"/>
  <c r="C320" i="2"/>
  <c r="I326" i="2"/>
  <c r="I147" i="2"/>
  <c r="E139" i="2"/>
  <c r="C139" i="2"/>
  <c r="I146" i="2"/>
  <c r="I145" i="2"/>
  <c r="D23" i="1"/>
  <c r="D37" i="1"/>
  <c r="E305" i="2"/>
  <c r="C305" i="2"/>
  <c r="I311" i="2"/>
  <c r="E24" i="2"/>
  <c r="C24" i="2"/>
  <c r="I41" i="2"/>
  <c r="I40" i="2"/>
  <c r="I31" i="2"/>
  <c r="I30" i="2"/>
  <c r="D14" i="1"/>
  <c r="I166" i="2"/>
  <c r="E158" i="2"/>
  <c r="C158" i="2"/>
  <c r="I174" i="2"/>
  <c r="I165" i="2"/>
  <c r="I164" i="2"/>
  <c r="C287" i="2"/>
  <c r="E287" i="2"/>
  <c r="I67" i="2"/>
  <c r="I63" i="2"/>
  <c r="I62" i="2"/>
  <c r="I302" i="2"/>
  <c r="I294" i="2"/>
  <c r="I293" i="2"/>
  <c r="I136" i="2"/>
  <c r="I135" i="2"/>
  <c r="I126" i="2"/>
  <c r="I125" i="2"/>
  <c r="E118" i="2"/>
  <c r="C118" i="2"/>
  <c r="I124" i="2"/>
  <c r="J387" i="2" l="1"/>
  <c r="K365" i="2"/>
  <c r="K220" i="2"/>
  <c r="J108" i="2"/>
  <c r="J96" i="2"/>
  <c r="J84" i="2"/>
  <c r="J72" i="2"/>
  <c r="J14" i="2"/>
  <c r="J322" i="2"/>
  <c r="J350" i="2" l="1"/>
  <c r="J369" i="2"/>
  <c r="J334" i="2"/>
  <c r="J46" i="2"/>
  <c r="J248" i="2"/>
  <c r="J268" i="2"/>
  <c r="J228" i="2"/>
  <c r="J208" i="2"/>
  <c r="J179" i="2"/>
  <c r="J195" i="2"/>
  <c r="J307" i="2"/>
  <c r="J26" i="2"/>
  <c r="J160" i="2"/>
  <c r="J58" i="2"/>
  <c r="J289" i="2"/>
  <c r="J120" i="2"/>
  <c r="J141" i="2" l="1"/>
</calcChain>
</file>

<file path=xl/sharedStrings.xml><?xml version="1.0" encoding="utf-8"?>
<sst xmlns="http://schemas.openxmlformats.org/spreadsheetml/2006/main" count="834" uniqueCount="176">
  <si>
    <t>m</t>
  </si>
  <si>
    <t xml:space="preserve">EXCAVACION DE ZANJA PARA REDES DE 0.40x0.40M. </t>
  </si>
  <si>
    <t>m3</t>
  </si>
  <si>
    <t>kg</t>
  </si>
  <si>
    <t>CONCRETO EN CANAL PLUVIAL F'C= 175 KG/CM2</t>
  </si>
  <si>
    <t>ENCOFRADO Y DESENCOFRADO CANAL PLUVIAL</t>
  </si>
  <si>
    <t xml:space="preserve">ACERO EN CANALETAS Fy=4200 KG/CM2 GRADO 60 </t>
  </si>
  <si>
    <t>ELMINACION DE MATERIAL EXCEDENTE</t>
  </si>
  <si>
    <t>M3</t>
  </si>
  <si>
    <t>REJILLA FIERRO REMOVIBLE 1/2" (0.30 DE ANCHO )</t>
  </si>
  <si>
    <t>JUNTA DE DILATACION EN MUROS CON TEKNOPORT DE 1"</t>
  </si>
  <si>
    <t>S10</t>
  </si>
  <si>
    <t>Página :</t>
  </si>
  <si>
    <t>Análisis de precios unitarios</t>
  </si>
  <si>
    <t>Presupuesto</t>
  </si>
  <si>
    <t>0302017</t>
  </si>
  <si>
    <t>Subpresupuesto</t>
  </si>
  <si>
    <t>002</t>
  </si>
  <si>
    <t>Fecha presupuesto</t>
  </si>
  <si>
    <t>Partida</t>
  </si>
  <si>
    <t>Rendimiento</t>
  </si>
  <si>
    <t>EQ.</t>
  </si>
  <si>
    <t>Costo unitario directo por : und</t>
  </si>
  <si>
    <t>Código</t>
  </si>
  <si>
    <t>Descripción Recurso</t>
  </si>
  <si>
    <t>Unidad</t>
  </si>
  <si>
    <t>Cuadrilla</t>
  </si>
  <si>
    <t>Cantidad</t>
  </si>
  <si>
    <t>Precio S/.</t>
  </si>
  <si>
    <t>Parcial S/.</t>
  </si>
  <si>
    <t>Mano de Obra</t>
  </si>
  <si>
    <t>PEON</t>
  </si>
  <si>
    <t>hh</t>
  </si>
  <si>
    <t>Equipos</t>
  </si>
  <si>
    <t>0337010001</t>
  </si>
  <si>
    <t>HERRAMIENTAS MANUALES</t>
  </si>
  <si>
    <t>%MO</t>
  </si>
  <si>
    <t>m2/DIA</t>
  </si>
  <si>
    <t>m3/DIA</t>
  </si>
  <si>
    <t>OFICIAL</t>
  </si>
  <si>
    <t>hm</t>
  </si>
  <si>
    <t>OPERARIO</t>
  </si>
  <si>
    <t>Materiales</t>
  </si>
  <si>
    <t>m/DIA</t>
  </si>
  <si>
    <t>CEMENTO PORTLAND</t>
  </si>
  <si>
    <t>HORMIGON</t>
  </si>
  <si>
    <t>AGUA</t>
  </si>
  <si>
    <t>bol</t>
  </si>
  <si>
    <t>MEZCLADORA DE CONCRETO TAMBOR 18HP 11 P3</t>
  </si>
  <si>
    <t>VOBRADOR DE CONCRETO 4 HP 2.40"</t>
  </si>
  <si>
    <t>SOLDADURA CELLOCORD 1/8"</t>
  </si>
  <si>
    <t>PLATINA DE FIERRO 1/16"X1"X6M</t>
  </si>
  <si>
    <t>SOLDADORA ELECT. MONOF. ALTERNA 225 AMPO</t>
  </si>
  <si>
    <t>RELLENO Y COMPACTADO DE ZANJAS CON EQUIPO LIVIANO CON MATERIAL PROPIO</t>
  </si>
  <si>
    <t>COMPACTADOR VIBR. TIPO PLANNCHA 5.8HP</t>
  </si>
  <si>
    <t>kg/DIA</t>
  </si>
  <si>
    <t>ALAMBRE NEGRO RECOCIDO #16</t>
  </si>
  <si>
    <t>ACERO DE REFUERZO FY=4200 KG/CM2 GRADO 60</t>
  </si>
  <si>
    <t>CIZALLA P/CORTE DE FIERRO</t>
  </si>
  <si>
    <t>TRAZO, NIVELES Y REPLANTEO PRELIMINAR</t>
  </si>
  <si>
    <t>TOPOGRAFO</t>
  </si>
  <si>
    <t>CLAVOS PARA MADERA C/C 2"</t>
  </si>
  <si>
    <t>MADERA TORNILLO CEPILLADA</t>
  </si>
  <si>
    <t>TEODOLLITO</t>
  </si>
  <si>
    <t>NIVEL TOPOGRAFICO</t>
  </si>
  <si>
    <t>YESO EN BOLSAS DE 18KG</t>
  </si>
  <si>
    <t>TEKNOPOR DE 1"X4"X8"</t>
  </si>
  <si>
    <t>p2</t>
  </si>
  <si>
    <t>ALAMBRE NEGRO RECOCIDO #8</t>
  </si>
  <si>
    <t>CLAVOS PARA MADERA C/C 3"</t>
  </si>
  <si>
    <t>MADERA TORNILLO INC. CORTE P/ENCOFRADO</t>
  </si>
  <si>
    <t>LIMPIEZA DE TERRENO MANUAL</t>
  </si>
  <si>
    <t>Cliente</t>
  </si>
  <si>
    <t>UNIVERSIDAD NACIONAL AGRARIA DE LA SELVA</t>
  </si>
  <si>
    <t xml:space="preserve">Costo al </t>
  </si>
  <si>
    <t>Lugar</t>
  </si>
  <si>
    <t>HUÁNUCO - LEONCIO PRADO - RUPA RUPA</t>
  </si>
  <si>
    <t>Item</t>
  </si>
  <si>
    <t>Descripción</t>
  </si>
  <si>
    <t>Und.</t>
  </si>
  <si>
    <t>Metrado</t>
  </si>
  <si>
    <t>Precio (S/.)</t>
  </si>
  <si>
    <t>Parcial (S/.)</t>
  </si>
  <si>
    <t>01</t>
  </si>
  <si>
    <t>M2</t>
  </si>
  <si>
    <t>M</t>
  </si>
  <si>
    <t>KG</t>
  </si>
  <si>
    <t xml:space="preserve"> SERVICIO A TODO COSTO PARA EL MANTENIMIENTO DE SIMULACION DE NEGOCIOS - FACULTAD DE CIENCIAS ECONOMICAS Y FINANCIERAS, EN LA UNIVERSIDAD NACIONAL AGRARIA DE LA SELVA, EN LA LOCALIDAD DE TINGO MARÍA, DISTRITO DE RUPA RUPA, PROVINCIA DE LEONCIO PRADO, DEPARTAMENTO DE HUÁNUCO ".</t>
  </si>
  <si>
    <t>001- MANTEMIENTO DEL CENTRO DE SIMULACION DE NEGOCIOS - FACULTAD DE CIENCIAS ECONOMICAS Y ADMINISTRATIVAS</t>
  </si>
  <si>
    <t>REHABILITACION DEL CENTRO DE SIMULACION DE NEGOCIOS</t>
  </si>
  <si>
    <t>01.01</t>
  </si>
  <si>
    <t>TRABAJOS  PRELIMINARES</t>
  </si>
  <si>
    <t>01.02</t>
  </si>
  <si>
    <t>ESTRUCTURAS</t>
  </si>
  <si>
    <t>01.03</t>
  </si>
  <si>
    <t>ARQUITECTURA</t>
  </si>
  <si>
    <t>01.01.01.</t>
  </si>
  <si>
    <t>01.01.02.</t>
  </si>
  <si>
    <t>01.01.03.</t>
  </si>
  <si>
    <t>01.01.04.</t>
  </si>
  <si>
    <t>01.02.01.</t>
  </si>
  <si>
    <t>01.02.02.</t>
  </si>
  <si>
    <t>01.02.03.</t>
  </si>
  <si>
    <t>01.03.01.</t>
  </si>
  <si>
    <t>01.03.02.</t>
  </si>
  <si>
    <t>01.03.03.</t>
  </si>
  <si>
    <t>FACULTAD DE CIENCIAS ECONOMICAS Y ADMINISTRATIVAS</t>
  </si>
  <si>
    <t>01.04</t>
  </si>
  <si>
    <t>INSTALACIONES ESPECIALES</t>
  </si>
  <si>
    <t>01.01.05.</t>
  </si>
  <si>
    <t>01.01.06.</t>
  </si>
  <si>
    <t>01.01.07.</t>
  </si>
  <si>
    <t>01.01.08.</t>
  </si>
  <si>
    <t>DESMONTAJE DE LUMINARIAS</t>
  </si>
  <si>
    <t>DESMONTAJE DE TOMACORRIENTES</t>
  </si>
  <si>
    <t>DESMONTAJE DE VENTANAS DE VIDRIO</t>
  </si>
  <si>
    <t>DESMONTAJE DE INTERRUPTORES</t>
  </si>
  <si>
    <t>UND</t>
  </si>
  <si>
    <t>VIDRIOS CRISTALES Y SIMILARES</t>
  </si>
  <si>
    <t>01.03.01.01.</t>
  </si>
  <si>
    <t>01.03.01.02.</t>
  </si>
  <si>
    <t>VENTANA ALUMINIO CON MARCO, PARANTES Y DIVISIONES DE ALUMINIO + VIDRIO DOBLE GRIS 6MM</t>
  </si>
  <si>
    <t>MANTENIMIENTO DE VENTANAS METALICAS (ALTAS Y BAJAS)</t>
  </si>
  <si>
    <t>01.03.02.01.</t>
  </si>
  <si>
    <t>01.03.02.02.</t>
  </si>
  <si>
    <t>01.03.02.03.</t>
  </si>
  <si>
    <t>PÍNTURA</t>
  </si>
  <si>
    <t>PINTURA EN MUROS INTERIORES C/LATEX VINILICO SATINADO 2 MANOS</t>
  </si>
  <si>
    <t>PINTURA EN MUROS EXTERIORES C/LATEX 2 MANOS</t>
  </si>
  <si>
    <t>PINTURA EN CIELORRASO C/LATEX VINILICO SATINADO 2 MANOS</t>
  </si>
  <si>
    <t>01.03.03.01.</t>
  </si>
  <si>
    <t>VEREDAS</t>
  </si>
  <si>
    <t>VEREDA DE CONCRETO FC=175 KG/CM2 ACABADO BRUÑADO</t>
  </si>
  <si>
    <t>01.03.04.</t>
  </si>
  <si>
    <t>DRENAJE PLUVIAL</t>
  </si>
  <si>
    <t>und/DIA</t>
  </si>
  <si>
    <t>01.03.04.01.</t>
  </si>
  <si>
    <t>01.03.04.02.</t>
  </si>
  <si>
    <t>01.03.04.03.</t>
  </si>
  <si>
    <t>VENTANA ALUMINIO CON MARCO, PARANTES Y DIVISIONES DE ALUMINIO + VIDRIO DOBLE 6MM</t>
  </si>
  <si>
    <t>LIJA #80</t>
  </si>
  <si>
    <t>PINTURA SELLADOR</t>
  </si>
  <si>
    <t>PINTURA LATEX SATINADO</t>
  </si>
  <si>
    <t>IMPRIMANTE SINOLIT</t>
  </si>
  <si>
    <t>u</t>
  </si>
  <si>
    <t>gal</t>
  </si>
  <si>
    <t>ANDAMIO METAL TABLAS - ALQUILER</t>
  </si>
  <si>
    <t>01.04.01.</t>
  </si>
  <si>
    <t>01.04.02.</t>
  </si>
  <si>
    <t>01.04.03.</t>
  </si>
  <si>
    <t>01.04.04.</t>
  </si>
  <si>
    <t>PANEL LED CUADRADO LIGHTECH DE 40W</t>
  </si>
  <si>
    <t>SUMINISTRO DE TOMACORRIENTE BIPOLAR DOBLE SALIDA PUESTA A TIERRA</t>
  </si>
  <si>
    <t>SUMINITRO E INSTALACION INTERRUPTOR DOBLE</t>
  </si>
  <si>
    <t>SUMINISTRO E INSTALACION DE AIRE ACONDICIONADO</t>
  </si>
  <si>
    <t>PTO</t>
  </si>
  <si>
    <t>PZA</t>
  </si>
  <si>
    <t>PANEL LED LIGTHTEC 400W</t>
  </si>
  <si>
    <t>pto/DIA</t>
  </si>
  <si>
    <t>pza/DIA</t>
  </si>
  <si>
    <t>CURVAS PVC SAP ELEC. 3/4" (20MM)</t>
  </si>
  <si>
    <t>CINTA AISLANTE ELEC.</t>
  </si>
  <si>
    <t>TOMACORRIENTE DOBLE A PRUEBA DE AGUA</t>
  </si>
  <si>
    <t>CAJA RECTANGULAR DE FG 100X55X50MM</t>
  </si>
  <si>
    <t>rll</t>
  </si>
  <si>
    <t>SUMINISTRO DE AIRE ACONDICIONADI</t>
  </si>
  <si>
    <t>pza</t>
  </si>
  <si>
    <t>CINTA AISLANTE ELECTRICA</t>
  </si>
  <si>
    <t>INTERRUPTOR DOBLE</t>
  </si>
  <si>
    <t>CAJA RECTANGULAR DE FG 100X55X50</t>
  </si>
  <si>
    <t>RESUMEN DE METRADOS</t>
  </si>
  <si>
    <t>ITEM</t>
  </si>
  <si>
    <t>DESCRIPCION</t>
  </si>
  <si>
    <t>METRADO</t>
  </si>
  <si>
    <t>PRECIO (S/)</t>
  </si>
  <si>
    <t>PARCIAL (S/)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</si>
</sst>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S/&quot;\ #,##0.00"/>
    <numFmt numFmtId="165" formatCode="#,##0.0000_);\-#,##0.0000"/>
    <numFmt numFmtId="166" formatCode="#,##0.00_);\-#,##0.00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6.35"/>
      <color indexed="8"/>
      <name val="Arial Narrow"/>
      <family val="2"/>
    </font>
    <font>
      <sz val="7.1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11.05"/>
      <color indexed="8"/>
      <name val="Arial"/>
      <family val="2"/>
    </font>
    <font>
      <sz val="8.0500000000000007"/>
      <color indexed="8"/>
      <name val="Arial Narrow"/>
      <family val="2"/>
    </font>
    <font>
      <sz val="6.85"/>
      <color indexed="8"/>
      <name val="Arial Narrow"/>
      <family val="2"/>
    </font>
    <font>
      <b/>
      <sz val="7.9"/>
      <color indexed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72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4"/>
      <name val="Arial Narrow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1" fontId="1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3" borderId="0" xfId="0" applyFont="1" applyFill="1" applyAlignment="1" applyProtection="1">
      <alignment horizontal="left" vertical="top"/>
      <protection locked="0"/>
    </xf>
    <xf numFmtId="0" fontId="14" fillId="3" borderId="0" xfId="0" applyFont="1" applyFill="1" applyAlignment="1" applyProtection="1">
      <alignment horizontal="center" vertical="top"/>
      <protection locked="0"/>
    </xf>
    <xf numFmtId="4" fontId="14" fillId="3" borderId="0" xfId="0" applyNumberFormat="1" applyFont="1" applyFill="1" applyAlignment="1" applyProtection="1">
      <alignment horizontal="center" vertical="top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" fontId="18" fillId="0" borderId="0" xfId="0" applyNumberFormat="1" applyFont="1" applyAlignment="1" applyProtection="1">
      <alignment horizontal="center" vertical="center"/>
      <protection locked="0"/>
    </xf>
    <xf numFmtId="49" fontId="16" fillId="2" borderId="0" xfId="0" applyNumberFormat="1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horizontal="center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4" fontId="18" fillId="2" borderId="0" xfId="0" applyNumberFormat="1" applyFont="1" applyFill="1" applyAlignment="1" applyProtection="1">
      <alignment horizontal="center" vertical="center"/>
      <protection locked="0"/>
    </xf>
    <xf numFmtId="4" fontId="0" fillId="0" borderId="0" xfId="0" applyNumberFormat="1"/>
    <xf numFmtId="0" fontId="14" fillId="2" borderId="0" xfId="0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" fontId="11" fillId="2" borderId="0" xfId="0" applyNumberFormat="1" applyFont="1" applyFill="1" applyAlignment="1" applyProtection="1">
      <alignment horizontal="center" vertical="center"/>
      <protection locked="0"/>
    </xf>
    <xf numFmtId="4" fontId="14" fillId="2" borderId="0" xfId="0" applyNumberFormat="1" applyFont="1" applyFill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" fontId="15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4" fontId="18" fillId="0" borderId="0" xfId="0" applyNumberFormat="1" applyFont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49" fontId="18" fillId="2" borderId="4" xfId="0" applyNumberFormat="1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4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6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2" fontId="17" fillId="2" borderId="7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7" fillId="2" borderId="14" xfId="0" applyFont="1" applyFill="1" applyBorder="1"/>
    <xf numFmtId="0" fontId="17" fillId="2" borderId="14" xfId="0" applyFont="1" applyFill="1" applyBorder="1" applyAlignment="1">
      <alignment wrapText="1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7" fillId="2" borderId="13" xfId="0" applyFont="1" applyFill="1" applyBorder="1" applyAlignment="1">
      <alignment wrapText="1"/>
    </xf>
    <xf numFmtId="4" fontId="15" fillId="0" borderId="14" xfId="0" applyNumberFormat="1" applyFont="1" applyBorder="1" applyAlignment="1" applyProtection="1">
      <alignment horizontal="center" vertical="center"/>
      <protection locked="0"/>
    </xf>
    <xf numFmtId="4" fontId="18" fillId="0" borderId="14" xfId="0" applyNumberFormat="1" applyFont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2" fontId="17" fillId="2" borderId="14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 applyProtection="1">
      <alignment horizontal="center" vertical="center"/>
      <protection locked="0"/>
    </xf>
    <xf numFmtId="4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7" fillId="2" borderId="13" xfId="0" applyNumberFormat="1" applyFont="1" applyFill="1" applyBorder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/>
    </xf>
    <xf numFmtId="4" fontId="14" fillId="2" borderId="14" xfId="0" applyNumberFormat="1" applyFont="1" applyFill="1" applyBorder="1" applyAlignment="1" applyProtection="1">
      <alignment horizontal="center" vertical="center"/>
      <protection locked="0"/>
    </xf>
    <xf numFmtId="164" fontId="17" fillId="2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" fontId="14" fillId="0" borderId="0" xfId="0" applyNumberFormat="1" applyFont="1" applyBorder="1" applyAlignment="1">
      <alignment horizontal="left" vertical="center" wrapText="1"/>
    </xf>
    <xf numFmtId="1" fontId="14" fillId="0" borderId="5" xfId="0" applyNumberFormat="1" applyFont="1" applyBorder="1" applyAlignment="1">
      <alignment horizontal="left" vertical="center" wrapText="1"/>
    </xf>
    <xf numFmtId="4" fontId="14" fillId="3" borderId="12" xfId="0" applyNumberFormat="1" applyFont="1" applyFill="1" applyBorder="1" applyAlignment="1" applyProtection="1">
      <alignment horizontal="center" vertical="center"/>
      <protection locked="0"/>
    </xf>
    <xf numFmtId="4" fontId="14" fillId="3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4" fontId="14" fillId="3" borderId="2" xfId="0" applyNumberFormat="1" applyFont="1" applyFill="1" applyBorder="1" applyAlignment="1" applyProtection="1">
      <alignment horizontal="center" vertical="center"/>
      <protection locked="0"/>
    </xf>
    <xf numFmtId="4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8C06-8EB4-4ACA-A732-E8C882664E4D}">
  <dimension ref="A1:O43"/>
  <sheetViews>
    <sheetView view="pageBreakPreview" topLeftCell="F1" zoomScale="155" zoomScaleNormal="155" zoomScaleSheetLayoutView="155" workbookViewId="0">
      <selection activeCell="G16" sqref="G16"/>
    </sheetView>
  </sheetViews>
  <sheetFormatPr baseColWidth="10" defaultRowHeight="15" x14ac:dyDescent="0.25"/>
  <cols>
    <col min="1" max="1" width="9.28515625" style="1" customWidth="1"/>
    <col min="2" max="2" width="51.28515625" customWidth="1"/>
    <col min="3" max="3" width="6.7109375" customWidth="1"/>
    <col min="4" max="4" width="10.7109375" customWidth="1"/>
    <col min="11" max="11" width="60.85546875" customWidth="1"/>
    <col min="14" max="14" width="12.7109375" customWidth="1"/>
    <col min="15" max="15" width="12.140625" customWidth="1"/>
  </cols>
  <sheetData>
    <row r="1" spans="1:15" x14ac:dyDescent="0.25">
      <c r="A1" s="22"/>
      <c r="B1" s="23"/>
      <c r="C1" s="24"/>
      <c r="D1" s="25"/>
      <c r="E1" s="25"/>
      <c r="F1" s="26"/>
      <c r="J1" s="22"/>
      <c r="K1" s="23"/>
      <c r="L1" s="24"/>
      <c r="M1" s="25"/>
      <c r="N1" s="25"/>
      <c r="O1" s="26"/>
    </row>
    <row r="2" spans="1:15" x14ac:dyDescent="0.25">
      <c r="A2" s="27"/>
      <c r="B2" s="28"/>
      <c r="C2" s="29"/>
      <c r="D2" s="30"/>
      <c r="E2" s="30"/>
      <c r="F2" s="30"/>
      <c r="J2" s="27"/>
      <c r="K2" s="28"/>
      <c r="L2" s="29"/>
      <c r="M2" s="30"/>
      <c r="N2" s="30"/>
      <c r="O2" s="30"/>
    </row>
    <row r="3" spans="1:15" ht="15.75" thickBot="1" x14ac:dyDescent="0.3">
      <c r="A3" s="27"/>
      <c r="B3" s="28"/>
      <c r="C3" s="29"/>
      <c r="D3" s="30"/>
      <c r="E3" s="30"/>
      <c r="F3" s="30"/>
      <c r="J3" s="27"/>
      <c r="K3" s="28"/>
      <c r="L3" s="29"/>
      <c r="M3" s="30"/>
      <c r="N3" s="30"/>
      <c r="O3" s="30"/>
    </row>
    <row r="4" spans="1:15" ht="15.75" thickBot="1" x14ac:dyDescent="0.3">
      <c r="A4" s="31"/>
      <c r="B4" s="121" t="s">
        <v>14</v>
      </c>
      <c r="C4" s="121"/>
      <c r="D4" s="121"/>
      <c r="E4" s="121"/>
      <c r="F4" s="121"/>
      <c r="J4" s="96"/>
      <c r="K4" s="123" t="s">
        <v>170</v>
      </c>
      <c r="L4" s="123"/>
      <c r="M4" s="123"/>
      <c r="N4" s="123"/>
      <c r="O4" s="124"/>
    </row>
    <row r="5" spans="1:15" ht="33.6" customHeight="1" x14ac:dyDescent="0.25">
      <c r="A5" s="32" t="s">
        <v>14</v>
      </c>
      <c r="B5" s="122" t="s">
        <v>87</v>
      </c>
      <c r="C5" s="122"/>
      <c r="D5" s="122"/>
      <c r="E5" s="122"/>
      <c r="F5" s="122"/>
      <c r="J5" s="97" t="s">
        <v>14</v>
      </c>
      <c r="K5" s="125" t="s">
        <v>87</v>
      </c>
      <c r="L5" s="125"/>
      <c r="M5" s="125"/>
      <c r="N5" s="125"/>
      <c r="O5" s="126"/>
    </row>
    <row r="6" spans="1:15" ht="20.45" customHeight="1" x14ac:dyDescent="0.25">
      <c r="A6" s="33" t="s">
        <v>16</v>
      </c>
      <c r="B6" s="34" t="s">
        <v>88</v>
      </c>
      <c r="C6" s="35"/>
      <c r="D6" s="35"/>
      <c r="E6" s="35"/>
      <c r="F6" s="35"/>
      <c r="J6" s="71" t="s">
        <v>16</v>
      </c>
      <c r="K6" s="127" t="s">
        <v>88</v>
      </c>
      <c r="L6" s="127"/>
      <c r="M6" s="127"/>
      <c r="N6" s="127"/>
      <c r="O6" s="128"/>
    </row>
    <row r="7" spans="1:15" x14ac:dyDescent="0.25">
      <c r="A7" s="33" t="s">
        <v>72</v>
      </c>
      <c r="B7" s="36" t="s">
        <v>73</v>
      </c>
      <c r="C7" s="35"/>
      <c r="D7" s="35"/>
      <c r="E7" s="37" t="s">
        <v>74</v>
      </c>
      <c r="F7" s="38">
        <v>44788</v>
      </c>
      <c r="J7" s="71" t="s">
        <v>72</v>
      </c>
      <c r="K7" s="73" t="s">
        <v>73</v>
      </c>
      <c r="L7" s="72"/>
      <c r="M7" s="72"/>
      <c r="N7" s="74" t="s">
        <v>74</v>
      </c>
      <c r="O7" s="75">
        <v>44788</v>
      </c>
    </row>
    <row r="8" spans="1:15" ht="15.75" thickBot="1" x14ac:dyDescent="0.3">
      <c r="A8" s="33" t="s">
        <v>75</v>
      </c>
      <c r="B8" s="36" t="s">
        <v>76</v>
      </c>
      <c r="C8" s="35"/>
      <c r="D8" s="35"/>
      <c r="E8" s="35"/>
      <c r="F8" s="35"/>
      <c r="J8" s="98" t="s">
        <v>75</v>
      </c>
      <c r="K8" s="99" t="s">
        <v>76</v>
      </c>
      <c r="L8" s="100"/>
      <c r="M8" s="100"/>
      <c r="N8" s="100"/>
      <c r="O8" s="101"/>
    </row>
    <row r="9" spans="1:15" x14ac:dyDescent="0.25">
      <c r="A9" s="31"/>
      <c r="B9" s="39"/>
      <c r="C9" s="35"/>
      <c r="D9" s="35"/>
      <c r="E9" s="35"/>
      <c r="F9" s="35"/>
      <c r="J9" s="131" t="s">
        <v>171</v>
      </c>
      <c r="K9" s="133" t="s">
        <v>172</v>
      </c>
      <c r="L9" s="135" t="s">
        <v>117</v>
      </c>
      <c r="M9" s="129" t="s">
        <v>173</v>
      </c>
      <c r="N9" s="137" t="s">
        <v>174</v>
      </c>
      <c r="O9" s="129" t="s">
        <v>175</v>
      </c>
    </row>
    <row r="10" spans="1:15" ht="15.75" thickBot="1" x14ac:dyDescent="0.3">
      <c r="A10" s="40" t="s">
        <v>77</v>
      </c>
      <c r="B10" s="40" t="s">
        <v>78</v>
      </c>
      <c r="C10" s="41" t="s">
        <v>79</v>
      </c>
      <c r="D10" s="42" t="s">
        <v>80</v>
      </c>
      <c r="E10" s="42" t="s">
        <v>81</v>
      </c>
      <c r="F10" s="42" t="s">
        <v>82</v>
      </c>
      <c r="J10" s="132"/>
      <c r="K10" s="134"/>
      <c r="L10" s="136"/>
      <c r="M10" s="130"/>
      <c r="N10" s="138"/>
      <c r="O10" s="130"/>
    </row>
    <row r="11" spans="1:15" x14ac:dyDescent="0.25">
      <c r="A11" s="43" t="s">
        <v>83</v>
      </c>
      <c r="B11" s="44" t="s">
        <v>89</v>
      </c>
      <c r="C11" s="45"/>
      <c r="D11" s="46"/>
      <c r="E11" s="46"/>
      <c r="F11" s="46"/>
      <c r="J11" s="76" t="s">
        <v>83</v>
      </c>
      <c r="K11" s="102" t="s">
        <v>89</v>
      </c>
      <c r="L11" s="77"/>
      <c r="M11" s="111"/>
      <c r="N11" s="78"/>
      <c r="O11" s="111"/>
    </row>
    <row r="12" spans="1:15" x14ac:dyDescent="0.25">
      <c r="A12" s="47" t="s">
        <v>90</v>
      </c>
      <c r="B12" s="48" t="s">
        <v>91</v>
      </c>
      <c r="C12" s="49"/>
      <c r="D12" s="50"/>
      <c r="E12" s="50"/>
      <c r="F12" s="50"/>
      <c r="G12" s="63"/>
      <c r="J12" s="79" t="s">
        <v>90</v>
      </c>
      <c r="K12" s="103" t="s">
        <v>91</v>
      </c>
      <c r="L12" s="80"/>
      <c r="M12" s="112"/>
      <c r="N12" s="81"/>
      <c r="O12" s="112"/>
    </row>
    <row r="13" spans="1:15" x14ac:dyDescent="0.25">
      <c r="A13" s="53" t="s">
        <v>96</v>
      </c>
      <c r="B13" s="54" t="s">
        <v>71</v>
      </c>
      <c r="C13" s="55" t="s">
        <v>84</v>
      </c>
      <c r="D13" s="55">
        <f>199.6*0.6</f>
        <v>119.75999999999999</v>
      </c>
      <c r="E13" s="56"/>
      <c r="F13" s="52"/>
      <c r="J13" s="82" t="s">
        <v>96</v>
      </c>
      <c r="K13" s="104" t="s">
        <v>71</v>
      </c>
      <c r="L13" s="83" t="s">
        <v>84</v>
      </c>
      <c r="M13" s="113">
        <f>199.6*0.6</f>
        <v>119.75999999999999</v>
      </c>
      <c r="N13" s="84">
        <f>Hoja2!S14</f>
        <v>0</v>
      </c>
      <c r="O13" s="118"/>
    </row>
    <row r="14" spans="1:15" x14ac:dyDescent="0.25">
      <c r="A14" s="53" t="s">
        <v>97</v>
      </c>
      <c r="B14" s="54" t="s">
        <v>59</v>
      </c>
      <c r="C14" s="55" t="s">
        <v>84</v>
      </c>
      <c r="D14" s="56">
        <f>199.6*0.5</f>
        <v>99.8</v>
      </c>
      <c r="E14" s="56"/>
      <c r="F14" s="52"/>
      <c r="J14" s="82" t="s">
        <v>97</v>
      </c>
      <c r="K14" s="104" t="s">
        <v>59</v>
      </c>
      <c r="L14" s="83" t="s">
        <v>84</v>
      </c>
      <c r="M14" s="114">
        <f>199.6*0.5</f>
        <v>99.8</v>
      </c>
      <c r="N14" s="84">
        <f>Hoja2!S26</f>
        <v>0</v>
      </c>
      <c r="O14" s="118"/>
    </row>
    <row r="15" spans="1:15" x14ac:dyDescent="0.25">
      <c r="A15" s="51" t="s">
        <v>98</v>
      </c>
      <c r="B15" s="57" t="s">
        <v>1</v>
      </c>
      <c r="C15" s="58" t="s">
        <v>8</v>
      </c>
      <c r="D15" s="56">
        <f>0.6*0.7*199.6</f>
        <v>83.831999999999994</v>
      </c>
      <c r="E15" s="56"/>
      <c r="F15" s="52"/>
      <c r="J15" s="85" t="s">
        <v>98</v>
      </c>
      <c r="K15" s="105" t="s">
        <v>1</v>
      </c>
      <c r="L15" s="86" t="s">
        <v>8</v>
      </c>
      <c r="M15" s="114">
        <f>0.6*0.7*199.6</f>
        <v>83.831999999999994</v>
      </c>
      <c r="N15" s="84">
        <f>Hoja2!S46</f>
        <v>0</v>
      </c>
      <c r="O15" s="118"/>
    </row>
    <row r="16" spans="1:15" ht="25.5" x14ac:dyDescent="0.25">
      <c r="A16" s="51" t="s">
        <v>99</v>
      </c>
      <c r="B16" s="57" t="s">
        <v>53</v>
      </c>
      <c r="C16" s="58" t="s">
        <v>85</v>
      </c>
      <c r="D16" s="56">
        <v>199.6</v>
      </c>
      <c r="E16" s="56"/>
      <c r="F16" s="52"/>
      <c r="J16" s="85" t="s">
        <v>99</v>
      </c>
      <c r="K16" s="105" t="s">
        <v>53</v>
      </c>
      <c r="L16" s="86" t="s">
        <v>85</v>
      </c>
      <c r="M16" s="114">
        <v>199.6</v>
      </c>
      <c r="N16" s="84">
        <v>7.25</v>
      </c>
      <c r="O16" s="118"/>
    </row>
    <row r="17" spans="1:15" x14ac:dyDescent="0.25">
      <c r="A17" s="51" t="s">
        <v>109</v>
      </c>
      <c r="B17" s="57" t="s">
        <v>113</v>
      </c>
      <c r="C17" s="58" t="s">
        <v>117</v>
      </c>
      <c r="D17" s="56">
        <v>40</v>
      </c>
      <c r="E17" s="56"/>
      <c r="F17" s="52"/>
      <c r="J17" s="85" t="s">
        <v>109</v>
      </c>
      <c r="K17" s="105" t="s">
        <v>113</v>
      </c>
      <c r="L17" s="86" t="s">
        <v>117</v>
      </c>
      <c r="M17" s="114">
        <v>40</v>
      </c>
      <c r="N17" s="84">
        <f>Hoja2!S72</f>
        <v>0</v>
      </c>
      <c r="O17" s="118"/>
    </row>
    <row r="18" spans="1:15" x14ac:dyDescent="0.25">
      <c r="A18" s="51" t="s">
        <v>110</v>
      </c>
      <c r="B18" s="57" t="s">
        <v>114</v>
      </c>
      <c r="C18" s="58" t="s">
        <v>117</v>
      </c>
      <c r="D18" s="56">
        <v>100</v>
      </c>
      <c r="E18" s="56"/>
      <c r="F18" s="52"/>
      <c r="J18" s="85" t="s">
        <v>110</v>
      </c>
      <c r="K18" s="105" t="s">
        <v>114</v>
      </c>
      <c r="L18" s="86" t="s">
        <v>117</v>
      </c>
      <c r="M18" s="114">
        <v>100</v>
      </c>
      <c r="N18" s="84">
        <f>Hoja2!S84</f>
        <v>0</v>
      </c>
      <c r="O18" s="118"/>
    </row>
    <row r="19" spans="1:15" x14ac:dyDescent="0.25">
      <c r="A19" s="51" t="s">
        <v>111</v>
      </c>
      <c r="B19" s="57" t="s">
        <v>116</v>
      </c>
      <c r="C19" s="58" t="s">
        <v>117</v>
      </c>
      <c r="D19" s="56">
        <v>15</v>
      </c>
      <c r="E19" s="56"/>
      <c r="F19" s="52"/>
      <c r="J19" s="85" t="s">
        <v>111</v>
      </c>
      <c r="K19" s="105" t="s">
        <v>116</v>
      </c>
      <c r="L19" s="86" t="s">
        <v>117</v>
      </c>
      <c r="M19" s="114">
        <v>15</v>
      </c>
      <c r="N19" s="84">
        <f>Hoja2!S96</f>
        <v>0</v>
      </c>
      <c r="O19" s="118"/>
    </row>
    <row r="20" spans="1:15" x14ac:dyDescent="0.25">
      <c r="A20" s="51" t="s">
        <v>112</v>
      </c>
      <c r="B20" s="57" t="s">
        <v>115</v>
      </c>
      <c r="C20" s="58" t="s">
        <v>117</v>
      </c>
      <c r="D20" s="56">
        <f>D27</f>
        <v>173.24299999999999</v>
      </c>
      <c r="E20" s="56"/>
      <c r="F20" s="52"/>
      <c r="J20" s="85" t="s">
        <v>112</v>
      </c>
      <c r="K20" s="105" t="s">
        <v>115</v>
      </c>
      <c r="L20" s="86" t="s">
        <v>117</v>
      </c>
      <c r="M20" s="114">
        <f>M27</f>
        <v>173.24299999999999</v>
      </c>
      <c r="N20" s="84">
        <f>Hoja2!S108</f>
        <v>0</v>
      </c>
      <c r="O20" s="118"/>
    </row>
    <row r="21" spans="1:15" x14ac:dyDescent="0.25">
      <c r="A21" s="59" t="s">
        <v>92</v>
      </c>
      <c r="B21" s="60" t="s">
        <v>93</v>
      </c>
      <c r="C21" s="61"/>
      <c r="D21" s="62"/>
      <c r="E21" s="62"/>
      <c r="F21" s="62"/>
      <c r="J21" s="87" t="s">
        <v>92</v>
      </c>
      <c r="K21" s="106" t="s">
        <v>93</v>
      </c>
      <c r="L21" s="88"/>
      <c r="M21" s="115"/>
      <c r="N21" s="89"/>
      <c r="O21" s="115"/>
    </row>
    <row r="22" spans="1:15" x14ac:dyDescent="0.25">
      <c r="A22" s="51" t="s">
        <v>100</v>
      </c>
      <c r="B22" s="57" t="s">
        <v>4</v>
      </c>
      <c r="C22" s="58" t="s">
        <v>8</v>
      </c>
      <c r="D22" s="56">
        <v>27.95</v>
      </c>
      <c r="E22" s="56"/>
      <c r="F22" s="52"/>
      <c r="J22" s="85" t="s">
        <v>100</v>
      </c>
      <c r="K22" s="105" t="s">
        <v>4</v>
      </c>
      <c r="L22" s="86" t="s">
        <v>8</v>
      </c>
      <c r="M22" s="114">
        <v>27.95</v>
      </c>
      <c r="N22" s="84">
        <f>Hoja2!S120</f>
        <v>0</v>
      </c>
      <c r="O22" s="118"/>
    </row>
    <row r="23" spans="1:15" x14ac:dyDescent="0.25">
      <c r="A23" s="51" t="s">
        <v>101</v>
      </c>
      <c r="B23" s="57" t="s">
        <v>5</v>
      </c>
      <c r="C23" s="58" t="s">
        <v>84</v>
      </c>
      <c r="D23" s="56">
        <f>0.55*199.6*2+0.45*199.6*2</f>
        <v>399.2</v>
      </c>
      <c r="E23" s="56"/>
      <c r="F23" s="52"/>
      <c r="J23" s="85" t="s">
        <v>101</v>
      </c>
      <c r="K23" s="105" t="s">
        <v>5</v>
      </c>
      <c r="L23" s="86" t="s">
        <v>84</v>
      </c>
      <c r="M23" s="114">
        <f>0.55*199.6*2+0.45*199.6*2</f>
        <v>399.2</v>
      </c>
      <c r="N23" s="84">
        <f>Hoja2!S141</f>
        <v>0</v>
      </c>
      <c r="O23" s="118"/>
    </row>
    <row r="24" spans="1:15" x14ac:dyDescent="0.25">
      <c r="A24" s="51" t="s">
        <v>102</v>
      </c>
      <c r="B24" s="57" t="s">
        <v>6</v>
      </c>
      <c r="C24" s="58" t="s">
        <v>86</v>
      </c>
      <c r="D24" s="56">
        <f>666*2.08</f>
        <v>1385.28</v>
      </c>
      <c r="E24" s="56"/>
      <c r="F24" s="52"/>
      <c r="J24" s="85" t="s">
        <v>102</v>
      </c>
      <c r="K24" s="105" t="s">
        <v>6</v>
      </c>
      <c r="L24" s="86" t="s">
        <v>86</v>
      </c>
      <c r="M24" s="114">
        <f>666*2.08</f>
        <v>1385.28</v>
      </c>
      <c r="N24" s="84">
        <f>Hoja2!S160</f>
        <v>0</v>
      </c>
      <c r="O24" s="118"/>
    </row>
    <row r="25" spans="1:15" x14ac:dyDescent="0.25">
      <c r="A25" s="59" t="s">
        <v>94</v>
      </c>
      <c r="B25" s="60" t="s">
        <v>95</v>
      </c>
      <c r="C25" s="61"/>
      <c r="D25" s="62"/>
      <c r="E25" s="62"/>
      <c r="F25" s="62"/>
      <c r="J25" s="87" t="s">
        <v>94</v>
      </c>
      <c r="K25" s="106" t="s">
        <v>95</v>
      </c>
      <c r="L25" s="88"/>
      <c r="M25" s="115"/>
      <c r="N25" s="89"/>
      <c r="O25" s="115"/>
    </row>
    <row r="26" spans="1:15" x14ac:dyDescent="0.25">
      <c r="A26" s="65" t="s">
        <v>103</v>
      </c>
      <c r="B26" s="64" t="s">
        <v>118</v>
      </c>
      <c r="C26" s="61"/>
      <c r="D26" s="62"/>
      <c r="E26" s="62"/>
      <c r="F26" s="70"/>
      <c r="J26" s="90" t="s">
        <v>103</v>
      </c>
      <c r="K26" s="107" t="s">
        <v>118</v>
      </c>
      <c r="L26" s="88"/>
      <c r="M26" s="115"/>
      <c r="N26" s="89"/>
      <c r="O26" s="119"/>
    </row>
    <row r="27" spans="1:15" ht="25.5" x14ac:dyDescent="0.25">
      <c r="A27" s="51" t="s">
        <v>119</v>
      </c>
      <c r="B27" s="66" t="s">
        <v>121</v>
      </c>
      <c r="C27" s="68" t="s">
        <v>84</v>
      </c>
      <c r="D27" s="69">
        <v>173.24299999999999</v>
      </c>
      <c r="E27" s="69"/>
      <c r="F27" s="52"/>
      <c r="J27" s="85" t="s">
        <v>119</v>
      </c>
      <c r="K27" s="108" t="s">
        <v>121</v>
      </c>
      <c r="L27" s="91" t="s">
        <v>84</v>
      </c>
      <c r="M27" s="116">
        <v>173.24299999999999</v>
      </c>
      <c r="N27" s="92">
        <f>Hoja2!S179</f>
        <v>0</v>
      </c>
      <c r="O27" s="118"/>
    </row>
    <row r="28" spans="1:15" x14ac:dyDescent="0.25">
      <c r="A28" s="51" t="s">
        <v>120</v>
      </c>
      <c r="B28" s="67" t="s">
        <v>122</v>
      </c>
      <c r="C28" s="68" t="s">
        <v>84</v>
      </c>
      <c r="D28" s="69">
        <v>500</v>
      </c>
      <c r="E28" s="69"/>
      <c r="F28" s="52"/>
      <c r="J28" s="85" t="s">
        <v>120</v>
      </c>
      <c r="K28" s="109" t="s">
        <v>122</v>
      </c>
      <c r="L28" s="91" t="s">
        <v>84</v>
      </c>
      <c r="M28" s="116">
        <v>500</v>
      </c>
      <c r="N28" s="92">
        <f>Hoja2!S195</f>
        <v>0</v>
      </c>
      <c r="O28" s="118"/>
    </row>
    <row r="29" spans="1:15" x14ac:dyDescent="0.25">
      <c r="A29" s="65" t="s">
        <v>104</v>
      </c>
      <c r="B29" s="64" t="s">
        <v>126</v>
      </c>
      <c r="C29" s="61"/>
      <c r="D29" s="62"/>
      <c r="E29" s="62"/>
      <c r="F29" s="70"/>
      <c r="J29" s="90" t="s">
        <v>104</v>
      </c>
      <c r="K29" s="107" t="s">
        <v>126</v>
      </c>
      <c r="L29" s="88"/>
      <c r="M29" s="115"/>
      <c r="N29" s="89"/>
      <c r="O29" s="119"/>
    </row>
    <row r="30" spans="1:15" x14ac:dyDescent="0.25">
      <c r="A30" s="51" t="s">
        <v>123</v>
      </c>
      <c r="B30" s="66" t="s">
        <v>127</v>
      </c>
      <c r="C30" s="68" t="s">
        <v>84</v>
      </c>
      <c r="D30" s="69">
        <v>300</v>
      </c>
      <c r="E30" s="69"/>
      <c r="F30" s="52"/>
      <c r="J30" s="85" t="s">
        <v>123</v>
      </c>
      <c r="K30" s="108" t="s">
        <v>127</v>
      </c>
      <c r="L30" s="91" t="s">
        <v>84</v>
      </c>
      <c r="M30" s="116">
        <v>300</v>
      </c>
      <c r="N30" s="92">
        <f>Hoja2!S208</f>
        <v>0</v>
      </c>
      <c r="O30" s="118"/>
    </row>
    <row r="31" spans="1:15" x14ac:dyDescent="0.25">
      <c r="A31" s="51" t="s">
        <v>124</v>
      </c>
      <c r="B31" s="67" t="s">
        <v>128</v>
      </c>
      <c r="C31" s="68" t="s">
        <v>84</v>
      </c>
      <c r="D31" s="69">
        <v>300</v>
      </c>
      <c r="E31" s="69"/>
      <c r="F31" s="52"/>
      <c r="J31" s="85" t="s">
        <v>124</v>
      </c>
      <c r="K31" s="109" t="s">
        <v>128</v>
      </c>
      <c r="L31" s="91" t="s">
        <v>84</v>
      </c>
      <c r="M31" s="116">
        <v>300</v>
      </c>
      <c r="N31" s="92">
        <f>Hoja2!S228</f>
        <v>0</v>
      </c>
      <c r="O31" s="118"/>
    </row>
    <row r="32" spans="1:15" x14ac:dyDescent="0.25">
      <c r="A32" s="51" t="s">
        <v>125</v>
      </c>
      <c r="B32" s="67" t="s">
        <v>129</v>
      </c>
      <c r="C32" s="68" t="s">
        <v>8</v>
      </c>
      <c r="D32" s="69">
        <v>350</v>
      </c>
      <c r="E32" s="69"/>
      <c r="F32" s="52"/>
      <c r="J32" s="85" t="s">
        <v>125</v>
      </c>
      <c r="K32" s="109" t="s">
        <v>129</v>
      </c>
      <c r="L32" s="91" t="s">
        <v>8</v>
      </c>
      <c r="M32" s="116">
        <v>350</v>
      </c>
      <c r="N32" s="92">
        <f>Hoja2!S248</f>
        <v>0</v>
      </c>
      <c r="O32" s="118"/>
    </row>
    <row r="33" spans="1:15" x14ac:dyDescent="0.25">
      <c r="A33" s="65" t="s">
        <v>105</v>
      </c>
      <c r="B33" s="64" t="s">
        <v>131</v>
      </c>
      <c r="C33" s="61"/>
      <c r="D33" s="62"/>
      <c r="E33" s="62"/>
      <c r="F33" s="70"/>
      <c r="J33" s="90" t="s">
        <v>105</v>
      </c>
      <c r="K33" s="107" t="s">
        <v>131</v>
      </c>
      <c r="L33" s="88"/>
      <c r="M33" s="115"/>
      <c r="N33" s="89"/>
      <c r="O33" s="119"/>
    </row>
    <row r="34" spans="1:15" x14ac:dyDescent="0.25">
      <c r="A34" s="51" t="s">
        <v>130</v>
      </c>
      <c r="B34" s="66" t="s">
        <v>132</v>
      </c>
      <c r="C34" s="68" t="s">
        <v>84</v>
      </c>
      <c r="D34" s="69">
        <f>1.2*3</f>
        <v>3.5999999999999996</v>
      </c>
      <c r="E34" s="69"/>
      <c r="F34" s="52"/>
      <c r="J34" s="85" t="s">
        <v>130</v>
      </c>
      <c r="K34" s="108" t="s">
        <v>132</v>
      </c>
      <c r="L34" s="91" t="s">
        <v>84</v>
      </c>
      <c r="M34" s="116">
        <f>1.2*3</f>
        <v>3.5999999999999996</v>
      </c>
      <c r="N34" s="92">
        <f>Hoja2!S268</f>
        <v>0</v>
      </c>
      <c r="O34" s="118"/>
    </row>
    <row r="35" spans="1:15" x14ac:dyDescent="0.25">
      <c r="A35" s="65" t="s">
        <v>133</v>
      </c>
      <c r="B35" s="64" t="s">
        <v>134</v>
      </c>
      <c r="C35" s="61"/>
      <c r="D35" s="62"/>
      <c r="E35" s="62"/>
      <c r="F35" s="70"/>
      <c r="J35" s="90" t="s">
        <v>133</v>
      </c>
      <c r="K35" s="107" t="s">
        <v>134</v>
      </c>
      <c r="L35" s="88"/>
      <c r="M35" s="115"/>
      <c r="N35" s="89"/>
      <c r="O35" s="119"/>
    </row>
    <row r="36" spans="1:15" x14ac:dyDescent="0.25">
      <c r="A36" s="51" t="s">
        <v>136</v>
      </c>
      <c r="B36" s="57" t="s">
        <v>9</v>
      </c>
      <c r="C36" s="58" t="s">
        <v>85</v>
      </c>
      <c r="D36" s="56">
        <v>172.4</v>
      </c>
      <c r="E36" s="56"/>
      <c r="F36" s="52"/>
      <c r="J36" s="85" t="s">
        <v>136</v>
      </c>
      <c r="K36" s="105" t="s">
        <v>9</v>
      </c>
      <c r="L36" s="86" t="s">
        <v>85</v>
      </c>
      <c r="M36" s="114">
        <v>172.4</v>
      </c>
      <c r="N36" s="84">
        <f>Hoja2!S289</f>
        <v>0</v>
      </c>
      <c r="O36" s="118"/>
    </row>
    <row r="37" spans="1:15" x14ac:dyDescent="0.25">
      <c r="A37" s="51" t="s">
        <v>137</v>
      </c>
      <c r="B37" s="57" t="s">
        <v>10</v>
      </c>
      <c r="C37" s="55" t="s">
        <v>84</v>
      </c>
      <c r="D37" s="56">
        <f>0.55*0.5*25</f>
        <v>6.8750000000000009</v>
      </c>
      <c r="E37" s="56"/>
      <c r="F37" s="52"/>
      <c r="J37" s="85" t="s">
        <v>137</v>
      </c>
      <c r="K37" s="105" t="s">
        <v>10</v>
      </c>
      <c r="L37" s="83" t="s">
        <v>84</v>
      </c>
      <c r="M37" s="114">
        <f>0.55*0.5*25</f>
        <v>6.8750000000000009</v>
      </c>
      <c r="N37" s="84">
        <f>Hoja2!S307</f>
        <v>0</v>
      </c>
      <c r="O37" s="118"/>
    </row>
    <row r="38" spans="1:15" x14ac:dyDescent="0.25">
      <c r="A38" s="51" t="s">
        <v>138</v>
      </c>
      <c r="B38" s="57" t="s">
        <v>7</v>
      </c>
      <c r="C38" s="58" t="s">
        <v>8</v>
      </c>
      <c r="D38" s="56">
        <f>D15*110%</f>
        <v>92.215199999999996</v>
      </c>
      <c r="E38" s="56"/>
      <c r="F38" s="52"/>
      <c r="J38" s="85" t="s">
        <v>138</v>
      </c>
      <c r="K38" s="105" t="s">
        <v>7</v>
      </c>
      <c r="L38" s="86" t="s">
        <v>8</v>
      </c>
      <c r="M38" s="114">
        <f>M15*110%</f>
        <v>92.215199999999996</v>
      </c>
      <c r="N38" s="84">
        <f>Hoja2!S322</f>
        <v>0</v>
      </c>
      <c r="O38" s="118"/>
    </row>
    <row r="39" spans="1:15" x14ac:dyDescent="0.25">
      <c r="A39" s="59" t="s">
        <v>107</v>
      </c>
      <c r="B39" s="60" t="s">
        <v>108</v>
      </c>
      <c r="C39" s="61"/>
      <c r="D39" s="62"/>
      <c r="E39" s="62"/>
      <c r="F39" s="62"/>
      <c r="J39" s="87" t="s">
        <v>107</v>
      </c>
      <c r="K39" s="106" t="s">
        <v>108</v>
      </c>
      <c r="L39" s="88"/>
      <c r="M39" s="115"/>
      <c r="N39" s="89"/>
      <c r="O39" s="115"/>
    </row>
    <row r="40" spans="1:15" x14ac:dyDescent="0.25">
      <c r="A40" s="53" t="s">
        <v>147</v>
      </c>
      <c r="B40" s="54" t="s">
        <v>151</v>
      </c>
      <c r="C40" s="55" t="s">
        <v>117</v>
      </c>
      <c r="D40" s="56">
        <v>25</v>
      </c>
      <c r="E40" s="56"/>
      <c r="F40" s="52"/>
      <c r="J40" s="82" t="s">
        <v>147</v>
      </c>
      <c r="K40" s="104" t="s">
        <v>151</v>
      </c>
      <c r="L40" s="83" t="s">
        <v>117</v>
      </c>
      <c r="M40" s="114">
        <v>25</v>
      </c>
      <c r="N40" s="84">
        <f>Hoja2!S334</f>
        <v>0</v>
      </c>
      <c r="O40" s="118"/>
    </row>
    <row r="41" spans="1:15" x14ac:dyDescent="0.25">
      <c r="A41" s="53" t="s">
        <v>148</v>
      </c>
      <c r="B41" s="54" t="s">
        <v>152</v>
      </c>
      <c r="C41" s="55" t="s">
        <v>155</v>
      </c>
      <c r="D41" s="56">
        <v>100</v>
      </c>
      <c r="E41" s="56"/>
      <c r="F41" s="52"/>
      <c r="J41" s="82" t="s">
        <v>148</v>
      </c>
      <c r="K41" s="104" t="s">
        <v>152</v>
      </c>
      <c r="L41" s="83" t="s">
        <v>155</v>
      </c>
      <c r="M41" s="114">
        <v>100</v>
      </c>
      <c r="N41" s="84">
        <f>Hoja2!S350</f>
        <v>0</v>
      </c>
      <c r="O41" s="118"/>
    </row>
    <row r="42" spans="1:15" x14ac:dyDescent="0.25">
      <c r="A42" s="51" t="s">
        <v>149</v>
      </c>
      <c r="B42" s="57" t="s">
        <v>153</v>
      </c>
      <c r="C42" s="58" t="s">
        <v>156</v>
      </c>
      <c r="D42" s="56">
        <v>15</v>
      </c>
      <c r="E42" s="56"/>
      <c r="F42" s="52"/>
      <c r="J42" s="85" t="s">
        <v>149</v>
      </c>
      <c r="K42" s="105" t="s">
        <v>153</v>
      </c>
      <c r="L42" s="86" t="s">
        <v>156</v>
      </c>
      <c r="M42" s="114">
        <v>15</v>
      </c>
      <c r="N42" s="84">
        <f>Hoja2!S369</f>
        <v>0</v>
      </c>
      <c r="O42" s="118"/>
    </row>
    <row r="43" spans="1:15" ht="15.75" thickBot="1" x14ac:dyDescent="0.3">
      <c r="A43" s="51" t="s">
        <v>150</v>
      </c>
      <c r="B43" s="57" t="s">
        <v>154</v>
      </c>
      <c r="C43" s="58" t="s">
        <v>156</v>
      </c>
      <c r="D43" s="56">
        <v>5</v>
      </c>
      <c r="E43" s="56"/>
      <c r="F43" s="52"/>
      <c r="J43" s="93" t="s">
        <v>150</v>
      </c>
      <c r="K43" s="110" t="s">
        <v>154</v>
      </c>
      <c r="L43" s="94" t="s">
        <v>156</v>
      </c>
      <c r="M43" s="117">
        <v>5</v>
      </c>
      <c r="N43" s="95">
        <f>Hoja2!S387</f>
        <v>0</v>
      </c>
      <c r="O43" s="120"/>
    </row>
  </sheetData>
  <mergeCells count="11">
    <mergeCell ref="O9:O10"/>
    <mergeCell ref="J9:J10"/>
    <mergeCell ref="K9:K10"/>
    <mergeCell ref="L9:L10"/>
    <mergeCell ref="M9:M10"/>
    <mergeCell ref="N9:N10"/>
    <mergeCell ref="B4:F4"/>
    <mergeCell ref="B5:F5"/>
    <mergeCell ref="K4:O4"/>
    <mergeCell ref="K5:O5"/>
    <mergeCell ref="K6:O6"/>
  </mergeCells>
  <phoneticPr fontId="20" type="noConversion"/>
  <pageMargins left="0.86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8A49-AAD2-4190-903C-E29737EE65D0}">
  <dimension ref="A2:K399"/>
  <sheetViews>
    <sheetView tabSelected="1" view="pageBreakPreview" topLeftCell="A139" zoomScaleNormal="131" zoomScaleSheetLayoutView="100" workbookViewId="0">
      <selection activeCell="J391" sqref="J391:K399"/>
    </sheetView>
  </sheetViews>
  <sheetFormatPr baseColWidth="10" defaultRowHeight="15" x14ac:dyDescent="0.25"/>
  <cols>
    <col min="2" max="2" width="5.7109375" customWidth="1"/>
    <col min="5" max="5" width="17.7109375" customWidth="1"/>
  </cols>
  <sheetData>
    <row r="2" spans="1:11" x14ac:dyDescent="0.25">
      <c r="A2" s="2" t="s">
        <v>11</v>
      </c>
      <c r="J2" s="3" t="s">
        <v>12</v>
      </c>
      <c r="K2" s="4">
        <v>1</v>
      </c>
    </row>
    <row r="5" spans="1:11" x14ac:dyDescent="0.25">
      <c r="F5" s="5" t="s">
        <v>13</v>
      </c>
    </row>
    <row r="8" spans="1:11" ht="39" customHeight="1" x14ac:dyDescent="0.25">
      <c r="A8" s="6" t="s">
        <v>14</v>
      </c>
      <c r="C8" s="7" t="s">
        <v>15</v>
      </c>
      <c r="D8" s="139" t="str">
        <f>Hoja1!B5</f>
        <v xml:space="preserve"> SERVICIO A TODO COSTO PARA EL MANTENIMIENTO DE SIMULACION DE NEGOCIOS - FACULTAD DE CIENCIAS ECONOMICAS Y FINANCIERAS, EN LA UNIVERSIDAD NACIONAL AGRARIA DE LA SELVA, EN LA LOCALIDAD DE TINGO MARÍA, DISTRITO DE RUPA RUPA, PROVINCIA DE LEONCIO PRADO, DEPARTAMENTO DE HUÁNUCO ".</v>
      </c>
      <c r="E8" s="139"/>
      <c r="F8" s="139"/>
      <c r="G8" s="139"/>
      <c r="H8" s="139"/>
      <c r="I8" s="139"/>
      <c r="J8" s="139"/>
      <c r="K8" s="139"/>
    </row>
    <row r="9" spans="1:11" x14ac:dyDescent="0.25">
      <c r="A9" s="6" t="s">
        <v>16</v>
      </c>
      <c r="C9" s="7" t="s">
        <v>17</v>
      </c>
      <c r="D9" s="8" t="s">
        <v>106</v>
      </c>
      <c r="J9" s="3" t="s">
        <v>18</v>
      </c>
      <c r="K9" s="9">
        <v>44788</v>
      </c>
    </row>
    <row r="10" spans="1:11" x14ac:dyDescent="0.25">
      <c r="A10" s="10"/>
      <c r="C10" s="11"/>
      <c r="E10" s="8"/>
    </row>
    <row r="11" spans="1:11" x14ac:dyDescent="0.25">
      <c r="A11" s="10"/>
      <c r="C11" s="11"/>
      <c r="E11" s="8"/>
    </row>
    <row r="12" spans="1:11" x14ac:dyDescent="0.25">
      <c r="A12" s="10" t="s">
        <v>19</v>
      </c>
      <c r="C12" s="11" t="str">
        <f>Hoja1!A13</f>
        <v>01.01.01.</v>
      </c>
      <c r="E12" s="8" t="str">
        <f>Hoja1!B13</f>
        <v>LIMPIEZA DE TERRENO MANUAL</v>
      </c>
    </row>
    <row r="14" spans="1:11" x14ac:dyDescent="0.25">
      <c r="A14" s="12" t="s">
        <v>20</v>
      </c>
      <c r="C14" s="8" t="s">
        <v>37</v>
      </c>
      <c r="D14" s="13">
        <v>100</v>
      </c>
      <c r="E14" s="14" t="s">
        <v>21</v>
      </c>
      <c r="F14" s="13">
        <v>100</v>
      </c>
      <c r="I14" s="14" t="s">
        <v>22</v>
      </c>
      <c r="J14" s="15">
        <f>K19+K22</f>
        <v>0</v>
      </c>
    </row>
    <row r="16" spans="1:11" x14ac:dyDescent="0.25">
      <c r="A16" s="16" t="s">
        <v>23</v>
      </c>
      <c r="C16" s="16" t="s">
        <v>24</v>
      </c>
      <c r="F16" s="16" t="s">
        <v>25</v>
      </c>
      <c r="H16" s="7" t="s">
        <v>26</v>
      </c>
      <c r="I16" s="7" t="s">
        <v>27</v>
      </c>
      <c r="J16" s="7" t="s">
        <v>28</v>
      </c>
      <c r="K16" s="7" t="s">
        <v>29</v>
      </c>
    </row>
    <row r="17" spans="1:11" x14ac:dyDescent="0.25">
      <c r="D17" s="17" t="s">
        <v>30</v>
      </c>
    </row>
    <row r="18" spans="1:11" x14ac:dyDescent="0.25">
      <c r="A18" s="6">
        <v>147010002</v>
      </c>
      <c r="C18" s="6" t="s">
        <v>39</v>
      </c>
      <c r="F18" s="6" t="s">
        <v>32</v>
      </c>
      <c r="H18" s="18">
        <v>1</v>
      </c>
      <c r="I18" s="18">
        <f>8*H18/F14</f>
        <v>0.08</v>
      </c>
      <c r="J18" s="19"/>
      <c r="K18" s="19"/>
    </row>
    <row r="19" spans="1:11" x14ac:dyDescent="0.25">
      <c r="A19" s="6"/>
      <c r="C19" s="6"/>
      <c r="F19" s="6"/>
      <c r="H19" s="18"/>
      <c r="I19" s="18"/>
      <c r="J19" s="19"/>
      <c r="K19" s="20"/>
    </row>
    <row r="20" spans="1:11" x14ac:dyDescent="0.25">
      <c r="D20" s="17" t="s">
        <v>33</v>
      </c>
    </row>
    <row r="21" spans="1:11" x14ac:dyDescent="0.25">
      <c r="A21" s="6" t="s">
        <v>34</v>
      </c>
      <c r="C21" s="6" t="s">
        <v>35</v>
      </c>
      <c r="F21" s="6" t="s">
        <v>36</v>
      </c>
      <c r="I21" s="18">
        <v>3</v>
      </c>
      <c r="J21" s="19"/>
      <c r="K21" s="19"/>
    </row>
    <row r="22" spans="1:11" x14ac:dyDescent="0.25">
      <c r="K22" s="20"/>
    </row>
    <row r="23" spans="1:11" x14ac:dyDescent="0.25">
      <c r="A23" s="10"/>
      <c r="C23" s="11"/>
      <c r="E23" s="8"/>
    </row>
    <row r="24" spans="1:11" x14ac:dyDescent="0.25">
      <c r="A24" s="10" t="s">
        <v>19</v>
      </c>
      <c r="C24" s="11" t="str">
        <f>Hoja1!A14</f>
        <v>01.01.02.</v>
      </c>
      <c r="E24" s="8" t="str">
        <f>Hoja1!B14</f>
        <v>TRAZO, NIVELES Y REPLANTEO PRELIMINAR</v>
      </c>
    </row>
    <row r="26" spans="1:11" x14ac:dyDescent="0.25">
      <c r="A26" s="12" t="s">
        <v>20</v>
      </c>
      <c r="C26" s="8" t="s">
        <v>38</v>
      </c>
      <c r="D26" s="13">
        <v>300</v>
      </c>
      <c r="E26" s="14" t="s">
        <v>21</v>
      </c>
      <c r="F26" s="13">
        <v>300</v>
      </c>
      <c r="I26" s="14" t="s">
        <v>22</v>
      </c>
      <c r="J26" s="15">
        <f>K32+K37+K42</f>
        <v>0</v>
      </c>
    </row>
    <row r="28" spans="1:11" x14ac:dyDescent="0.25">
      <c r="A28" s="16" t="s">
        <v>23</v>
      </c>
      <c r="C28" s="16" t="s">
        <v>24</v>
      </c>
      <c r="F28" s="16" t="s">
        <v>25</v>
      </c>
      <c r="H28" s="7" t="s">
        <v>26</v>
      </c>
      <c r="I28" s="7" t="s">
        <v>27</v>
      </c>
      <c r="J28" s="7" t="s">
        <v>28</v>
      </c>
      <c r="K28" s="7" t="s">
        <v>29</v>
      </c>
    </row>
    <row r="29" spans="1:11" x14ac:dyDescent="0.25">
      <c r="D29" s="17" t="s">
        <v>30</v>
      </c>
    </row>
    <row r="30" spans="1:11" x14ac:dyDescent="0.25">
      <c r="A30" s="6">
        <v>147010002</v>
      </c>
      <c r="C30" s="6" t="s">
        <v>60</v>
      </c>
      <c r="F30" s="6" t="s">
        <v>32</v>
      </c>
      <c r="H30" s="18">
        <v>1</v>
      </c>
      <c r="I30" s="18">
        <f>8*H30/F26</f>
        <v>2.6666666666666668E-2</v>
      </c>
      <c r="J30" s="19"/>
      <c r="K30" s="19"/>
    </row>
    <row r="31" spans="1:11" x14ac:dyDescent="0.25">
      <c r="A31" s="6">
        <v>147010002</v>
      </c>
      <c r="C31" s="6" t="s">
        <v>31</v>
      </c>
      <c r="F31" s="6" t="s">
        <v>32</v>
      </c>
      <c r="H31" s="18">
        <v>1</v>
      </c>
      <c r="I31" s="18">
        <f>8*H31/F26</f>
        <v>2.6666666666666668E-2</v>
      </c>
      <c r="J31" s="19"/>
      <c r="K31" s="19"/>
    </row>
    <row r="32" spans="1:11" x14ac:dyDescent="0.25">
      <c r="A32" s="6"/>
      <c r="C32" s="6"/>
      <c r="F32" s="6"/>
      <c r="H32" s="18"/>
      <c r="I32" s="18"/>
      <c r="J32" s="19"/>
      <c r="K32" s="20"/>
    </row>
    <row r="33" spans="1:11" x14ac:dyDescent="0.25">
      <c r="D33" s="17" t="s">
        <v>42</v>
      </c>
    </row>
    <row r="34" spans="1:11" x14ac:dyDescent="0.25">
      <c r="A34" s="6">
        <v>221000000</v>
      </c>
      <c r="C34" s="6" t="s">
        <v>61</v>
      </c>
      <c r="F34" s="6" t="s">
        <v>47</v>
      </c>
      <c r="I34" s="18">
        <v>0.01</v>
      </c>
      <c r="J34" s="19"/>
      <c r="K34" s="19"/>
    </row>
    <row r="35" spans="1:11" x14ac:dyDescent="0.25">
      <c r="A35" s="6">
        <v>238000000</v>
      </c>
      <c r="C35" s="6" t="s">
        <v>65</v>
      </c>
      <c r="F35" s="6" t="s">
        <v>2</v>
      </c>
      <c r="I35" s="18">
        <v>0.05</v>
      </c>
      <c r="J35" s="19"/>
      <c r="K35" s="19"/>
    </row>
    <row r="36" spans="1:11" x14ac:dyDescent="0.25">
      <c r="A36" s="6">
        <v>239050000</v>
      </c>
      <c r="C36" s="6" t="s">
        <v>62</v>
      </c>
      <c r="F36" s="6" t="s">
        <v>2</v>
      </c>
      <c r="I36" s="18">
        <v>2.5000000000000001E-2</v>
      </c>
      <c r="J36" s="19"/>
      <c r="K36" s="19"/>
    </row>
    <row r="37" spans="1:11" x14ac:dyDescent="0.25">
      <c r="K37" s="21"/>
    </row>
    <row r="38" spans="1:11" x14ac:dyDescent="0.25">
      <c r="D38" s="17" t="s">
        <v>33</v>
      </c>
    </row>
    <row r="39" spans="1:11" x14ac:dyDescent="0.25">
      <c r="A39" s="6" t="s">
        <v>34</v>
      </c>
      <c r="C39" s="6" t="s">
        <v>35</v>
      </c>
      <c r="F39" s="6" t="s">
        <v>36</v>
      </c>
      <c r="I39" s="18">
        <v>3</v>
      </c>
      <c r="J39" s="19"/>
      <c r="K39" s="19"/>
    </row>
    <row r="40" spans="1:11" x14ac:dyDescent="0.25">
      <c r="A40" s="6">
        <v>348010088</v>
      </c>
      <c r="C40" s="6" t="s">
        <v>63</v>
      </c>
      <c r="F40" s="6" t="s">
        <v>40</v>
      </c>
      <c r="H40" s="18">
        <v>1</v>
      </c>
      <c r="I40" s="18">
        <f>8*H40/F26</f>
        <v>2.6666666666666668E-2</v>
      </c>
      <c r="J40" s="19"/>
      <c r="K40" s="19"/>
    </row>
    <row r="41" spans="1:11" x14ac:dyDescent="0.25">
      <c r="A41" s="6">
        <v>349070004</v>
      </c>
      <c r="C41" s="6" t="s">
        <v>64</v>
      </c>
      <c r="F41" s="6" t="s">
        <v>40</v>
      </c>
      <c r="H41" s="18">
        <v>1</v>
      </c>
      <c r="I41" s="18">
        <f>8*H41/F26</f>
        <v>2.6666666666666668E-2</v>
      </c>
      <c r="J41" s="19"/>
      <c r="K41" s="19"/>
    </row>
    <row r="42" spans="1:11" x14ac:dyDescent="0.25">
      <c r="K42" s="20"/>
    </row>
    <row r="43" spans="1:11" x14ac:dyDescent="0.25">
      <c r="A43" s="10"/>
      <c r="C43" s="11"/>
      <c r="E43" s="8"/>
    </row>
    <row r="44" spans="1:11" x14ac:dyDescent="0.25">
      <c r="A44" s="10" t="s">
        <v>19</v>
      </c>
      <c r="C44" s="11" t="str">
        <f>Hoja1!A15</f>
        <v>01.01.03.</v>
      </c>
      <c r="E44" s="8" t="str">
        <f>Hoja1!B15</f>
        <v xml:space="preserve">EXCAVACION DE ZANJA PARA REDES DE 0.40x0.40M. </v>
      </c>
    </row>
    <row r="46" spans="1:11" x14ac:dyDescent="0.25">
      <c r="A46" s="12" t="s">
        <v>20</v>
      </c>
      <c r="C46" s="8" t="s">
        <v>37</v>
      </c>
      <c r="D46" s="13">
        <v>4</v>
      </c>
      <c r="E46" s="14" t="s">
        <v>21</v>
      </c>
      <c r="F46" s="13">
        <v>4</v>
      </c>
      <c r="I46" s="14" t="s">
        <v>22</v>
      </c>
      <c r="J46" s="15">
        <f>K51+K54</f>
        <v>0</v>
      </c>
    </row>
    <row r="48" spans="1:11" x14ac:dyDescent="0.25">
      <c r="A48" s="16" t="s">
        <v>23</v>
      </c>
      <c r="C48" s="16" t="s">
        <v>24</v>
      </c>
      <c r="F48" s="16" t="s">
        <v>25</v>
      </c>
      <c r="H48" s="7" t="s">
        <v>26</v>
      </c>
      <c r="I48" s="7" t="s">
        <v>27</v>
      </c>
      <c r="J48" s="7" t="s">
        <v>28</v>
      </c>
      <c r="K48" s="7" t="s">
        <v>29</v>
      </c>
    </row>
    <row r="49" spans="1:11" x14ac:dyDescent="0.25">
      <c r="D49" s="17" t="s">
        <v>30</v>
      </c>
    </row>
    <row r="50" spans="1:11" x14ac:dyDescent="0.25">
      <c r="A50" s="6">
        <v>147010002</v>
      </c>
      <c r="C50" s="6" t="s">
        <v>39</v>
      </c>
      <c r="F50" s="6" t="s">
        <v>32</v>
      </c>
      <c r="H50" s="18">
        <v>1</v>
      </c>
      <c r="I50" s="18">
        <f>8*H50/F46</f>
        <v>2</v>
      </c>
      <c r="J50" s="19"/>
      <c r="K50" s="19"/>
    </row>
    <row r="51" spans="1:11" x14ac:dyDescent="0.25">
      <c r="A51" s="6"/>
      <c r="C51" s="6"/>
      <c r="F51" s="6"/>
      <c r="H51" s="18"/>
      <c r="I51" s="18"/>
      <c r="J51" s="19"/>
      <c r="K51" s="20"/>
    </row>
    <row r="52" spans="1:11" x14ac:dyDescent="0.25">
      <c r="D52" s="17" t="s">
        <v>33</v>
      </c>
    </row>
    <row r="53" spans="1:11" x14ac:dyDescent="0.25">
      <c r="A53" s="6" t="s">
        <v>34</v>
      </c>
      <c r="C53" s="6" t="s">
        <v>35</v>
      </c>
      <c r="F53" s="6" t="s">
        <v>36</v>
      </c>
      <c r="I53" s="18">
        <v>3</v>
      </c>
      <c r="J53" s="19"/>
      <c r="K53" s="19"/>
    </row>
    <row r="54" spans="1:11" x14ac:dyDescent="0.25">
      <c r="K54" s="20"/>
    </row>
    <row r="55" spans="1:11" x14ac:dyDescent="0.25">
      <c r="A55" s="10"/>
      <c r="C55" s="11"/>
      <c r="E55" s="8"/>
    </row>
    <row r="56" spans="1:11" x14ac:dyDescent="0.25">
      <c r="A56" s="10" t="s">
        <v>19</v>
      </c>
      <c r="C56" s="11" t="str">
        <f>Hoja1!A16</f>
        <v>01.01.04.</v>
      </c>
      <c r="E56" s="8" t="str">
        <f>Hoja1!B16</f>
        <v>RELLENO Y COMPACTADO DE ZANJAS CON EQUIPO LIVIANO CON MATERIAL PROPIO</v>
      </c>
    </row>
    <row r="58" spans="1:11" x14ac:dyDescent="0.25">
      <c r="A58" s="12" t="s">
        <v>20</v>
      </c>
      <c r="C58" s="8" t="s">
        <v>43</v>
      </c>
      <c r="D58" s="13">
        <v>15</v>
      </c>
      <c r="E58" s="14" t="s">
        <v>21</v>
      </c>
      <c r="F58" s="13">
        <v>15</v>
      </c>
      <c r="I58" s="14" t="s">
        <v>22</v>
      </c>
      <c r="J58" s="15">
        <f>K64+K68</f>
        <v>0</v>
      </c>
    </row>
    <row r="60" spans="1:11" x14ac:dyDescent="0.25">
      <c r="A60" s="16" t="s">
        <v>23</v>
      </c>
      <c r="C60" s="16" t="s">
        <v>24</v>
      </c>
      <c r="F60" s="16" t="s">
        <v>25</v>
      </c>
      <c r="H60" s="7" t="s">
        <v>26</v>
      </c>
      <c r="I60" s="7" t="s">
        <v>27</v>
      </c>
      <c r="J60" s="7" t="s">
        <v>28</v>
      </c>
      <c r="K60" s="7" t="s">
        <v>29</v>
      </c>
    </row>
    <row r="61" spans="1:11" x14ac:dyDescent="0.25">
      <c r="D61" s="17" t="s">
        <v>30</v>
      </c>
    </row>
    <row r="62" spans="1:11" x14ac:dyDescent="0.25">
      <c r="A62" s="6">
        <v>147010002</v>
      </c>
      <c r="C62" s="6" t="s">
        <v>41</v>
      </c>
      <c r="F62" s="6" t="s">
        <v>32</v>
      </c>
      <c r="H62" s="18">
        <v>1</v>
      </c>
      <c r="I62" s="18">
        <f>8*H62/F58</f>
        <v>0.53333333333333333</v>
      </c>
      <c r="J62" s="19"/>
      <c r="K62" s="19"/>
    </row>
    <row r="63" spans="1:11" x14ac:dyDescent="0.25">
      <c r="A63" s="6">
        <v>147010002</v>
      </c>
      <c r="C63" s="6" t="s">
        <v>31</v>
      </c>
      <c r="F63" s="6" t="s">
        <v>32</v>
      </c>
      <c r="H63" s="18">
        <v>2</v>
      </c>
      <c r="I63" s="18">
        <f>8*H63/F58</f>
        <v>1.0666666666666667</v>
      </c>
      <c r="J63" s="19"/>
      <c r="K63" s="19"/>
    </row>
    <row r="64" spans="1:11" x14ac:dyDescent="0.25">
      <c r="A64" s="6"/>
      <c r="C64" s="6"/>
      <c r="F64" s="6"/>
      <c r="H64" s="18"/>
      <c r="I64" s="18"/>
      <c r="J64" s="19"/>
      <c r="K64" s="20"/>
    </row>
    <row r="65" spans="1:11" x14ac:dyDescent="0.25">
      <c r="D65" s="17" t="s">
        <v>33</v>
      </c>
    </row>
    <row r="66" spans="1:11" x14ac:dyDescent="0.25">
      <c r="A66" s="6" t="s">
        <v>34</v>
      </c>
      <c r="C66" s="6" t="s">
        <v>35</v>
      </c>
      <c r="F66" s="6" t="s">
        <v>36</v>
      </c>
      <c r="I66" s="18">
        <v>3</v>
      </c>
      <c r="J66" s="19"/>
      <c r="K66" s="19"/>
    </row>
    <row r="67" spans="1:11" x14ac:dyDescent="0.25">
      <c r="A67" s="6">
        <v>348010088</v>
      </c>
      <c r="C67" s="6" t="s">
        <v>54</v>
      </c>
      <c r="F67" s="6" t="s">
        <v>40</v>
      </c>
      <c r="H67" s="18">
        <v>1</v>
      </c>
      <c r="I67" s="18">
        <f>8*H67/F58</f>
        <v>0.53333333333333333</v>
      </c>
      <c r="J67" s="19"/>
      <c r="K67" s="19"/>
    </row>
    <row r="68" spans="1:11" x14ac:dyDescent="0.25">
      <c r="K68" s="20"/>
    </row>
    <row r="69" spans="1:11" x14ac:dyDescent="0.25">
      <c r="A69" s="10"/>
      <c r="C69" s="11"/>
      <c r="E69" s="8"/>
    </row>
    <row r="70" spans="1:11" x14ac:dyDescent="0.25">
      <c r="A70" s="10" t="s">
        <v>19</v>
      </c>
      <c r="C70" s="11" t="str">
        <f>Hoja1!A17</f>
        <v>01.01.05.</v>
      </c>
      <c r="E70" s="8" t="str">
        <f>Hoja1!B17</f>
        <v>DESMONTAJE DE LUMINARIAS</v>
      </c>
    </row>
    <row r="72" spans="1:11" x14ac:dyDescent="0.25">
      <c r="A72" s="12" t="s">
        <v>20</v>
      </c>
      <c r="C72" s="8" t="s">
        <v>135</v>
      </c>
      <c r="D72" s="13">
        <v>20</v>
      </c>
      <c r="E72" s="14" t="s">
        <v>21</v>
      </c>
      <c r="F72" s="13">
        <v>20</v>
      </c>
      <c r="I72" s="14" t="s">
        <v>22</v>
      </c>
      <c r="J72" s="15">
        <f>K77+K80</f>
        <v>0</v>
      </c>
    </row>
    <row r="74" spans="1:11" x14ac:dyDescent="0.25">
      <c r="A74" s="16" t="s">
        <v>23</v>
      </c>
      <c r="C74" s="16" t="s">
        <v>24</v>
      </c>
      <c r="F74" s="16" t="s">
        <v>25</v>
      </c>
      <c r="H74" s="7" t="s">
        <v>26</v>
      </c>
      <c r="I74" s="7" t="s">
        <v>27</v>
      </c>
      <c r="J74" s="7" t="s">
        <v>28</v>
      </c>
      <c r="K74" s="7" t="s">
        <v>29</v>
      </c>
    </row>
    <row r="75" spans="1:11" x14ac:dyDescent="0.25">
      <c r="D75" s="17" t="s">
        <v>30</v>
      </c>
    </row>
    <row r="76" spans="1:11" x14ac:dyDescent="0.25">
      <c r="A76" s="6">
        <v>147010002</v>
      </c>
      <c r="C76" s="6" t="s">
        <v>31</v>
      </c>
      <c r="F76" s="6" t="s">
        <v>32</v>
      </c>
      <c r="H76" s="18">
        <v>1</v>
      </c>
      <c r="I76" s="18">
        <f>8*H76/F72</f>
        <v>0.4</v>
      </c>
      <c r="J76" s="19"/>
      <c r="K76" s="19"/>
    </row>
    <row r="77" spans="1:11" x14ac:dyDescent="0.25">
      <c r="A77" s="6"/>
      <c r="C77" s="6"/>
      <c r="F77" s="6"/>
      <c r="H77" s="18"/>
      <c r="I77" s="18"/>
      <c r="J77" s="19"/>
      <c r="K77" s="20"/>
    </row>
    <row r="78" spans="1:11" x14ac:dyDescent="0.25">
      <c r="D78" s="17" t="s">
        <v>33</v>
      </c>
    </row>
    <row r="79" spans="1:11" x14ac:dyDescent="0.25">
      <c r="A79" s="6" t="s">
        <v>34</v>
      </c>
      <c r="C79" s="6" t="s">
        <v>35</v>
      </c>
      <c r="F79" s="6" t="s">
        <v>36</v>
      </c>
      <c r="I79" s="18">
        <v>3</v>
      </c>
      <c r="J79" s="19"/>
      <c r="K79" s="19"/>
    </row>
    <row r="80" spans="1:11" x14ac:dyDescent="0.25">
      <c r="K80" s="20"/>
    </row>
    <row r="81" spans="1:11" x14ac:dyDescent="0.25">
      <c r="A81" s="10"/>
      <c r="C81" s="11"/>
      <c r="E81" s="8"/>
    </row>
    <row r="82" spans="1:11" x14ac:dyDescent="0.25">
      <c r="A82" s="10" t="s">
        <v>19</v>
      </c>
      <c r="C82" s="11" t="str">
        <f>Hoja1!A18</f>
        <v>01.01.06.</v>
      </c>
      <c r="E82" s="8" t="str">
        <f>Hoja1!B18</f>
        <v>DESMONTAJE DE TOMACORRIENTES</v>
      </c>
    </row>
    <row r="84" spans="1:11" x14ac:dyDescent="0.25">
      <c r="A84" s="12" t="s">
        <v>20</v>
      </c>
      <c r="C84" s="8" t="s">
        <v>135</v>
      </c>
      <c r="D84" s="13">
        <v>15</v>
      </c>
      <c r="E84" s="14" t="s">
        <v>21</v>
      </c>
      <c r="F84" s="13">
        <v>15</v>
      </c>
      <c r="I84" s="14" t="s">
        <v>22</v>
      </c>
      <c r="J84" s="15">
        <f>K89+K92</f>
        <v>0</v>
      </c>
    </row>
    <row r="86" spans="1:11" x14ac:dyDescent="0.25">
      <c r="A86" s="16" t="s">
        <v>23</v>
      </c>
      <c r="C86" s="16" t="s">
        <v>24</v>
      </c>
      <c r="F86" s="16" t="s">
        <v>25</v>
      </c>
      <c r="H86" s="7" t="s">
        <v>26</v>
      </c>
      <c r="I86" s="7" t="s">
        <v>27</v>
      </c>
      <c r="J86" s="7" t="s">
        <v>28</v>
      </c>
      <c r="K86" s="7" t="s">
        <v>29</v>
      </c>
    </row>
    <row r="87" spans="1:11" x14ac:dyDescent="0.25">
      <c r="D87" s="17" t="s">
        <v>30</v>
      </c>
    </row>
    <row r="88" spans="1:11" x14ac:dyDescent="0.25">
      <c r="A88" s="6">
        <v>147010002</v>
      </c>
      <c r="C88" s="6" t="s">
        <v>31</v>
      </c>
      <c r="F88" s="6" t="s">
        <v>32</v>
      </c>
      <c r="H88" s="18">
        <v>1</v>
      </c>
      <c r="I88" s="18">
        <f>8*H88/F84</f>
        <v>0.53333333333333333</v>
      </c>
      <c r="J88" s="19"/>
      <c r="K88" s="19"/>
    </row>
    <row r="89" spans="1:11" x14ac:dyDescent="0.25">
      <c r="A89" s="6"/>
      <c r="C89" s="6"/>
      <c r="F89" s="6"/>
      <c r="H89" s="18"/>
      <c r="I89" s="18"/>
      <c r="J89" s="19"/>
      <c r="K89" s="20"/>
    </row>
    <row r="90" spans="1:11" x14ac:dyDescent="0.25">
      <c r="D90" s="17" t="s">
        <v>33</v>
      </c>
    </row>
    <row r="91" spans="1:11" x14ac:dyDescent="0.25">
      <c r="A91" s="6" t="s">
        <v>34</v>
      </c>
      <c r="C91" s="6" t="s">
        <v>35</v>
      </c>
      <c r="F91" s="6" t="s">
        <v>36</v>
      </c>
      <c r="I91" s="18">
        <v>3</v>
      </c>
      <c r="J91" s="19"/>
      <c r="K91" s="19"/>
    </row>
    <row r="92" spans="1:11" x14ac:dyDescent="0.25">
      <c r="K92" s="20"/>
    </row>
    <row r="93" spans="1:11" x14ac:dyDescent="0.25">
      <c r="A93" s="10"/>
      <c r="C93" s="11"/>
      <c r="E93" s="8"/>
    </row>
    <row r="94" spans="1:11" x14ac:dyDescent="0.25">
      <c r="A94" s="10" t="s">
        <v>19</v>
      </c>
      <c r="C94" s="11" t="str">
        <f>Hoja1!A19</f>
        <v>01.01.07.</v>
      </c>
      <c r="E94" s="8" t="str">
        <f>Hoja1!B19</f>
        <v>DESMONTAJE DE INTERRUPTORES</v>
      </c>
    </row>
    <row r="96" spans="1:11" x14ac:dyDescent="0.25">
      <c r="A96" s="12" t="s">
        <v>20</v>
      </c>
      <c r="C96" s="8" t="s">
        <v>135</v>
      </c>
      <c r="D96" s="13">
        <v>15</v>
      </c>
      <c r="E96" s="14" t="s">
        <v>21</v>
      </c>
      <c r="F96" s="13">
        <v>15</v>
      </c>
      <c r="I96" s="14" t="s">
        <v>22</v>
      </c>
      <c r="J96" s="15">
        <f>K101+K104</f>
        <v>0</v>
      </c>
    </row>
    <row r="98" spans="1:11" x14ac:dyDescent="0.25">
      <c r="A98" s="16" t="s">
        <v>23</v>
      </c>
      <c r="C98" s="16" t="s">
        <v>24</v>
      </c>
      <c r="F98" s="16" t="s">
        <v>25</v>
      </c>
      <c r="H98" s="7" t="s">
        <v>26</v>
      </c>
      <c r="I98" s="7" t="s">
        <v>27</v>
      </c>
      <c r="J98" s="7" t="s">
        <v>28</v>
      </c>
      <c r="K98" s="7" t="s">
        <v>29</v>
      </c>
    </row>
    <row r="99" spans="1:11" x14ac:dyDescent="0.25">
      <c r="D99" s="17" t="s">
        <v>30</v>
      </c>
    </row>
    <row r="100" spans="1:11" x14ac:dyDescent="0.25">
      <c r="A100" s="6">
        <v>147010002</v>
      </c>
      <c r="C100" s="6" t="s">
        <v>31</v>
      </c>
      <c r="F100" s="6" t="s">
        <v>32</v>
      </c>
      <c r="H100" s="18">
        <v>1</v>
      </c>
      <c r="I100" s="18">
        <f>8*H100/F96</f>
        <v>0.53333333333333333</v>
      </c>
      <c r="J100" s="19"/>
      <c r="K100" s="19"/>
    </row>
    <row r="101" spans="1:11" x14ac:dyDescent="0.25">
      <c r="A101" s="6"/>
      <c r="C101" s="6"/>
      <c r="F101" s="6"/>
      <c r="H101" s="18"/>
      <c r="I101" s="18"/>
      <c r="J101" s="19"/>
      <c r="K101" s="20"/>
    </row>
    <row r="102" spans="1:11" x14ac:dyDescent="0.25">
      <c r="D102" s="17" t="s">
        <v>33</v>
      </c>
    </row>
    <row r="103" spans="1:11" x14ac:dyDescent="0.25">
      <c r="A103" s="6" t="s">
        <v>34</v>
      </c>
      <c r="C103" s="6" t="s">
        <v>35</v>
      </c>
      <c r="F103" s="6" t="s">
        <v>36</v>
      </c>
      <c r="I103" s="18">
        <v>3</v>
      </c>
      <c r="J103" s="19"/>
      <c r="K103" s="19"/>
    </row>
    <row r="104" spans="1:11" x14ac:dyDescent="0.25">
      <c r="K104" s="20"/>
    </row>
    <row r="105" spans="1:11" x14ac:dyDescent="0.25">
      <c r="A105" s="10"/>
      <c r="C105" s="11"/>
      <c r="E105" s="8"/>
    </row>
    <row r="106" spans="1:11" x14ac:dyDescent="0.25">
      <c r="A106" s="10" t="s">
        <v>19</v>
      </c>
      <c r="C106" s="11" t="str">
        <f>Hoja1!A20</f>
        <v>01.01.08.</v>
      </c>
      <c r="E106" s="8" t="str">
        <f>Hoja1!B20</f>
        <v>DESMONTAJE DE VENTANAS DE VIDRIO</v>
      </c>
    </row>
    <row r="108" spans="1:11" x14ac:dyDescent="0.25">
      <c r="A108" s="12" t="s">
        <v>20</v>
      </c>
      <c r="C108" s="8" t="s">
        <v>135</v>
      </c>
      <c r="D108" s="13">
        <v>15</v>
      </c>
      <c r="E108" s="14" t="s">
        <v>21</v>
      </c>
      <c r="F108" s="13">
        <v>15</v>
      </c>
      <c r="I108" s="14" t="s">
        <v>22</v>
      </c>
      <c r="J108" s="15">
        <f>K113+K116</f>
        <v>0</v>
      </c>
    </row>
    <row r="110" spans="1:11" x14ac:dyDescent="0.25">
      <c r="A110" s="16" t="s">
        <v>23</v>
      </c>
      <c r="C110" s="16" t="s">
        <v>24</v>
      </c>
      <c r="F110" s="16" t="s">
        <v>25</v>
      </c>
      <c r="H110" s="7" t="s">
        <v>26</v>
      </c>
      <c r="I110" s="7" t="s">
        <v>27</v>
      </c>
      <c r="J110" s="7" t="s">
        <v>28</v>
      </c>
      <c r="K110" s="7" t="s">
        <v>29</v>
      </c>
    </row>
    <row r="111" spans="1:11" x14ac:dyDescent="0.25">
      <c r="D111" s="17" t="s">
        <v>30</v>
      </c>
    </row>
    <row r="112" spans="1:11" x14ac:dyDescent="0.25">
      <c r="A112" s="6">
        <v>147010002</v>
      </c>
      <c r="C112" s="6" t="s">
        <v>31</v>
      </c>
      <c r="F112" s="6" t="s">
        <v>32</v>
      </c>
      <c r="H112" s="18">
        <v>2</v>
      </c>
      <c r="I112" s="18">
        <f>8*H112/F108</f>
        <v>1.0666666666666667</v>
      </c>
      <c r="J112" s="19"/>
      <c r="K112" s="19"/>
    </row>
    <row r="113" spans="1:11" x14ac:dyDescent="0.25">
      <c r="A113" s="6"/>
      <c r="C113" s="6"/>
      <c r="F113" s="6"/>
      <c r="H113" s="18"/>
      <c r="I113" s="18"/>
      <c r="J113" s="19"/>
      <c r="K113" s="20"/>
    </row>
    <row r="114" spans="1:11" x14ac:dyDescent="0.25">
      <c r="D114" s="17" t="s">
        <v>33</v>
      </c>
    </row>
    <row r="115" spans="1:11" x14ac:dyDescent="0.25">
      <c r="A115" s="6" t="s">
        <v>34</v>
      </c>
      <c r="C115" s="6" t="s">
        <v>35</v>
      </c>
      <c r="F115" s="6" t="s">
        <v>36</v>
      </c>
      <c r="I115" s="18">
        <v>3</v>
      </c>
      <c r="J115" s="19"/>
      <c r="K115" s="19"/>
    </row>
    <row r="116" spans="1:11" x14ac:dyDescent="0.25">
      <c r="K116" s="20"/>
    </row>
    <row r="117" spans="1:11" x14ac:dyDescent="0.25">
      <c r="A117" s="10"/>
      <c r="C117" s="11"/>
      <c r="E117" s="8"/>
    </row>
    <row r="118" spans="1:11" x14ac:dyDescent="0.25">
      <c r="A118" s="10" t="s">
        <v>19</v>
      </c>
      <c r="C118" s="11" t="str">
        <f>Hoja1!A22</f>
        <v>01.02.01.</v>
      </c>
      <c r="E118" s="8" t="str">
        <f>Hoja1!B22</f>
        <v>CONCRETO EN CANAL PLUVIAL F'C= 175 KG/CM2</v>
      </c>
    </row>
    <row r="120" spans="1:11" x14ac:dyDescent="0.25">
      <c r="A120" s="12" t="s">
        <v>20</v>
      </c>
      <c r="C120" s="8" t="s">
        <v>38</v>
      </c>
      <c r="D120" s="13">
        <v>15</v>
      </c>
      <c r="E120" s="14" t="s">
        <v>21</v>
      </c>
      <c r="F120" s="13">
        <v>15</v>
      </c>
      <c r="I120" s="14" t="s">
        <v>22</v>
      </c>
      <c r="J120" s="15">
        <f>K127+K132+K137</f>
        <v>0</v>
      </c>
    </row>
    <row r="122" spans="1:11" x14ac:dyDescent="0.25">
      <c r="A122" s="16" t="s">
        <v>23</v>
      </c>
      <c r="C122" s="16" t="s">
        <v>24</v>
      </c>
      <c r="F122" s="16" t="s">
        <v>25</v>
      </c>
      <c r="H122" s="7" t="s">
        <v>26</v>
      </c>
      <c r="I122" s="7" t="s">
        <v>27</v>
      </c>
      <c r="J122" s="7" t="s">
        <v>28</v>
      </c>
      <c r="K122" s="7" t="s">
        <v>29</v>
      </c>
    </row>
    <row r="123" spans="1:11" x14ac:dyDescent="0.25">
      <c r="D123" s="17" t="s">
        <v>30</v>
      </c>
    </row>
    <row r="124" spans="1:11" x14ac:dyDescent="0.25">
      <c r="A124" s="6">
        <v>147010002</v>
      </c>
      <c r="C124" s="6" t="s">
        <v>41</v>
      </c>
      <c r="F124" s="6" t="s">
        <v>32</v>
      </c>
      <c r="H124" s="18">
        <v>2</v>
      </c>
      <c r="I124" s="18">
        <f>8*H124/F120</f>
        <v>1.0666666666666667</v>
      </c>
      <c r="J124" s="19"/>
      <c r="K124" s="19"/>
    </row>
    <row r="125" spans="1:11" x14ac:dyDescent="0.25">
      <c r="A125" s="6">
        <v>147010002</v>
      </c>
      <c r="C125" s="6" t="s">
        <v>39</v>
      </c>
      <c r="F125" s="6" t="s">
        <v>32</v>
      </c>
      <c r="H125" s="18">
        <v>1</v>
      </c>
      <c r="I125" s="18">
        <f>8*H125/F120</f>
        <v>0.53333333333333333</v>
      </c>
      <c r="J125" s="19"/>
      <c r="K125" s="19"/>
    </row>
    <row r="126" spans="1:11" x14ac:dyDescent="0.25">
      <c r="A126" s="6">
        <v>147010002</v>
      </c>
      <c r="C126" s="6" t="s">
        <v>31</v>
      </c>
      <c r="F126" s="6" t="s">
        <v>32</v>
      </c>
      <c r="H126" s="18">
        <v>10</v>
      </c>
      <c r="I126" s="18">
        <f>8*H126/F120</f>
        <v>5.333333333333333</v>
      </c>
      <c r="J126" s="19"/>
      <c r="K126" s="19"/>
    </row>
    <row r="127" spans="1:11" x14ac:dyDescent="0.25">
      <c r="A127" s="6"/>
      <c r="C127" s="6"/>
      <c r="F127" s="6"/>
      <c r="H127" s="18"/>
      <c r="I127" s="18"/>
      <c r="J127" s="19"/>
      <c r="K127" s="20"/>
    </row>
    <row r="128" spans="1:11" x14ac:dyDescent="0.25">
      <c r="D128" s="17" t="s">
        <v>42</v>
      </c>
    </row>
    <row r="129" spans="1:11" x14ac:dyDescent="0.25">
      <c r="A129" s="6">
        <v>221000000</v>
      </c>
      <c r="C129" s="6" t="s">
        <v>44</v>
      </c>
      <c r="F129" s="6" t="s">
        <v>47</v>
      </c>
      <c r="I129" s="18">
        <v>8.8800000000000008</v>
      </c>
      <c r="J129" s="19"/>
      <c r="K129" s="19"/>
    </row>
    <row r="130" spans="1:11" x14ac:dyDescent="0.25">
      <c r="A130" s="6">
        <v>238000000</v>
      </c>
      <c r="C130" s="6" t="s">
        <v>45</v>
      </c>
      <c r="F130" s="6" t="s">
        <v>2</v>
      </c>
      <c r="I130" s="18">
        <v>1.35</v>
      </c>
      <c r="J130" s="19"/>
      <c r="K130" s="19"/>
    </row>
    <row r="131" spans="1:11" x14ac:dyDescent="0.25">
      <c r="A131" s="6">
        <v>239050000</v>
      </c>
      <c r="C131" s="6" t="s">
        <v>46</v>
      </c>
      <c r="F131" s="6" t="s">
        <v>2</v>
      </c>
      <c r="I131" s="18">
        <v>0.18</v>
      </c>
      <c r="J131" s="19"/>
      <c r="K131" s="19"/>
    </row>
    <row r="132" spans="1:11" x14ac:dyDescent="0.25">
      <c r="K132" s="21"/>
    </row>
    <row r="133" spans="1:11" x14ac:dyDescent="0.25">
      <c r="D133" s="17" t="s">
        <v>33</v>
      </c>
    </row>
    <row r="134" spans="1:11" x14ac:dyDescent="0.25">
      <c r="A134" s="6" t="s">
        <v>34</v>
      </c>
      <c r="C134" s="6" t="s">
        <v>35</v>
      </c>
      <c r="F134" s="6" t="s">
        <v>36</v>
      </c>
      <c r="I134" s="18">
        <v>3</v>
      </c>
      <c r="J134" s="19"/>
      <c r="K134" s="19"/>
    </row>
    <row r="135" spans="1:11" x14ac:dyDescent="0.25">
      <c r="A135" s="6">
        <v>348010088</v>
      </c>
      <c r="C135" s="6" t="s">
        <v>48</v>
      </c>
      <c r="F135" s="6" t="s">
        <v>40</v>
      </c>
      <c r="H135" s="18">
        <v>1</v>
      </c>
      <c r="I135" s="18">
        <f>8*H135/F120</f>
        <v>0.53333333333333333</v>
      </c>
      <c r="J135" s="19"/>
      <c r="K135" s="19"/>
    </row>
    <row r="136" spans="1:11" x14ac:dyDescent="0.25">
      <c r="A136" s="6">
        <v>349070004</v>
      </c>
      <c r="C136" s="6" t="s">
        <v>49</v>
      </c>
      <c r="F136" s="6" t="s">
        <v>40</v>
      </c>
      <c r="H136" s="18">
        <v>0.5</v>
      </c>
      <c r="I136" s="18">
        <f>8*H136/F120</f>
        <v>0.26666666666666666</v>
      </c>
      <c r="J136" s="19"/>
      <c r="K136" s="19"/>
    </row>
    <row r="137" spans="1:11" x14ac:dyDescent="0.25">
      <c r="K137" s="20"/>
    </row>
    <row r="139" spans="1:11" x14ac:dyDescent="0.25">
      <c r="A139" s="10" t="s">
        <v>19</v>
      </c>
      <c r="C139" s="11" t="str">
        <f>Hoja1!A23</f>
        <v>01.02.02.</v>
      </c>
      <c r="E139" s="8" t="str">
        <f>Hoja1!B23</f>
        <v>ENCOFRADO Y DESENCOFRADO CANAL PLUVIAL</v>
      </c>
    </row>
    <row r="141" spans="1:11" x14ac:dyDescent="0.25">
      <c r="A141" s="12" t="s">
        <v>20</v>
      </c>
      <c r="C141" s="8" t="s">
        <v>55</v>
      </c>
      <c r="D141" s="13">
        <v>12</v>
      </c>
      <c r="E141" s="14" t="s">
        <v>21</v>
      </c>
      <c r="F141" s="13">
        <v>12</v>
      </c>
      <c r="I141" s="14" t="s">
        <v>22</v>
      </c>
      <c r="J141" s="15">
        <f>K148+K153+K156</f>
        <v>0</v>
      </c>
    </row>
    <row r="143" spans="1:11" x14ac:dyDescent="0.25">
      <c r="A143" s="16" t="s">
        <v>23</v>
      </c>
      <c r="C143" s="16" t="s">
        <v>24</v>
      </c>
      <c r="F143" s="16" t="s">
        <v>25</v>
      </c>
      <c r="H143" s="7" t="s">
        <v>26</v>
      </c>
      <c r="I143" s="7" t="s">
        <v>27</v>
      </c>
      <c r="J143" s="7" t="s">
        <v>28</v>
      </c>
      <c r="K143" s="7" t="s">
        <v>29</v>
      </c>
    </row>
    <row r="144" spans="1:11" x14ac:dyDescent="0.25">
      <c r="D144" s="17" t="s">
        <v>30</v>
      </c>
    </row>
    <row r="145" spans="1:11" x14ac:dyDescent="0.25">
      <c r="A145" s="6">
        <v>147010002</v>
      </c>
      <c r="C145" s="6" t="s">
        <v>41</v>
      </c>
      <c r="F145" s="6" t="s">
        <v>32</v>
      </c>
      <c r="H145" s="18">
        <v>1</v>
      </c>
      <c r="I145" s="18">
        <f>8*H145/F141</f>
        <v>0.66666666666666663</v>
      </c>
      <c r="J145" s="19"/>
      <c r="K145" s="19"/>
    </row>
    <row r="146" spans="1:11" x14ac:dyDescent="0.25">
      <c r="A146" s="6">
        <v>147010002</v>
      </c>
      <c r="C146" s="6" t="s">
        <v>39</v>
      </c>
      <c r="F146" s="6" t="s">
        <v>32</v>
      </c>
      <c r="H146" s="18">
        <v>1</v>
      </c>
      <c r="I146" s="18">
        <f>8*H146/F141</f>
        <v>0.66666666666666663</v>
      </c>
      <c r="J146" s="19"/>
      <c r="K146" s="19"/>
    </row>
    <row r="147" spans="1:11" x14ac:dyDescent="0.25">
      <c r="A147" s="6">
        <v>147010002</v>
      </c>
      <c r="C147" s="6" t="s">
        <v>31</v>
      </c>
      <c r="F147" s="6" t="s">
        <v>32</v>
      </c>
      <c r="H147" s="18">
        <v>0.5</v>
      </c>
      <c r="I147" s="18">
        <f>8*H147/F141</f>
        <v>0.33333333333333331</v>
      </c>
      <c r="J147" s="19"/>
      <c r="K147" s="19"/>
    </row>
    <row r="148" spans="1:11" x14ac:dyDescent="0.25">
      <c r="A148" s="6"/>
      <c r="C148" s="6"/>
      <c r="F148" s="6"/>
      <c r="H148" s="18"/>
      <c r="I148" s="18"/>
      <c r="J148" s="19"/>
      <c r="K148" s="20"/>
    </row>
    <row r="149" spans="1:11" x14ac:dyDescent="0.25">
      <c r="D149" s="17" t="s">
        <v>42</v>
      </c>
    </row>
    <row r="150" spans="1:11" x14ac:dyDescent="0.25">
      <c r="A150" s="6">
        <v>221000000</v>
      </c>
      <c r="C150" s="6" t="s">
        <v>68</v>
      </c>
      <c r="F150" s="6" t="s">
        <v>3</v>
      </c>
      <c r="I150" s="18">
        <v>0.1</v>
      </c>
      <c r="J150" s="19"/>
      <c r="K150" s="19"/>
    </row>
    <row r="151" spans="1:11" x14ac:dyDescent="0.25">
      <c r="A151" s="6">
        <v>238000000</v>
      </c>
      <c r="C151" s="6" t="s">
        <v>69</v>
      </c>
      <c r="F151" s="6" t="s">
        <v>3</v>
      </c>
      <c r="I151" s="18">
        <v>0.35</v>
      </c>
      <c r="J151" s="19"/>
      <c r="K151" s="19"/>
    </row>
    <row r="152" spans="1:11" x14ac:dyDescent="0.25">
      <c r="A152" s="6">
        <v>245010001</v>
      </c>
      <c r="C152" s="6" t="s">
        <v>70</v>
      </c>
      <c r="F152" s="6" t="s">
        <v>67</v>
      </c>
      <c r="I152" s="18">
        <v>3.15</v>
      </c>
      <c r="J152" s="19"/>
      <c r="K152" s="19"/>
    </row>
    <row r="153" spans="1:11" x14ac:dyDescent="0.25">
      <c r="K153" s="21"/>
    </row>
    <row r="154" spans="1:11" x14ac:dyDescent="0.25">
      <c r="D154" s="17" t="s">
        <v>33</v>
      </c>
    </row>
    <row r="155" spans="1:11" x14ac:dyDescent="0.25">
      <c r="A155" s="6" t="s">
        <v>34</v>
      </c>
      <c r="C155" s="6" t="s">
        <v>35</v>
      </c>
      <c r="F155" s="6" t="s">
        <v>36</v>
      </c>
      <c r="I155" s="18">
        <v>3</v>
      </c>
      <c r="J155" s="19"/>
      <c r="K155" s="19"/>
    </row>
    <row r="156" spans="1:11" x14ac:dyDescent="0.25">
      <c r="K156" s="20"/>
    </row>
    <row r="158" spans="1:11" x14ac:dyDescent="0.25">
      <c r="A158" s="10" t="s">
        <v>19</v>
      </c>
      <c r="C158" s="11" t="str">
        <f>Hoja1!A24</f>
        <v>01.02.03.</v>
      </c>
      <c r="E158" s="8" t="str">
        <f>Hoja1!B24</f>
        <v xml:space="preserve">ACERO EN CANALETAS Fy=4200 KG/CM2 GRADO 60 </v>
      </c>
    </row>
    <row r="160" spans="1:11" x14ac:dyDescent="0.25">
      <c r="A160" s="12" t="s">
        <v>20</v>
      </c>
      <c r="C160" s="8" t="s">
        <v>55</v>
      </c>
      <c r="D160" s="13">
        <v>250</v>
      </c>
      <c r="E160" s="14" t="s">
        <v>21</v>
      </c>
      <c r="F160" s="13">
        <v>250</v>
      </c>
      <c r="I160" s="14" t="s">
        <v>22</v>
      </c>
      <c r="J160" s="15">
        <f>K167+K171+K175</f>
        <v>0</v>
      </c>
    </row>
    <row r="162" spans="1:11" x14ac:dyDescent="0.25">
      <c r="A162" s="16" t="s">
        <v>23</v>
      </c>
      <c r="C162" s="16" t="s">
        <v>24</v>
      </c>
      <c r="F162" s="16" t="s">
        <v>25</v>
      </c>
      <c r="H162" s="7" t="s">
        <v>26</v>
      </c>
      <c r="I162" s="7" t="s">
        <v>27</v>
      </c>
      <c r="J162" s="7" t="s">
        <v>28</v>
      </c>
      <c r="K162" s="7" t="s">
        <v>29</v>
      </c>
    </row>
    <row r="163" spans="1:11" x14ac:dyDescent="0.25">
      <c r="D163" s="17" t="s">
        <v>30</v>
      </c>
    </row>
    <row r="164" spans="1:11" x14ac:dyDescent="0.25">
      <c r="A164" s="6">
        <v>147010002</v>
      </c>
      <c r="C164" s="6" t="s">
        <v>41</v>
      </c>
      <c r="F164" s="6" t="s">
        <v>32</v>
      </c>
      <c r="H164" s="18">
        <v>1</v>
      </c>
      <c r="I164" s="18">
        <f>8*H164/F160</f>
        <v>3.2000000000000001E-2</v>
      </c>
      <c r="J164" s="19"/>
      <c r="K164" s="19"/>
    </row>
    <row r="165" spans="1:11" x14ac:dyDescent="0.25">
      <c r="A165" s="6">
        <v>147010002</v>
      </c>
      <c r="C165" s="6" t="s">
        <v>39</v>
      </c>
      <c r="F165" s="6" t="s">
        <v>32</v>
      </c>
      <c r="H165" s="18">
        <v>1</v>
      </c>
      <c r="I165" s="18">
        <f>8*H165/F160</f>
        <v>3.2000000000000001E-2</v>
      </c>
      <c r="J165" s="19"/>
      <c r="K165" s="19"/>
    </row>
    <row r="166" spans="1:11" x14ac:dyDescent="0.25">
      <c r="A166" s="6">
        <v>147010002</v>
      </c>
      <c r="C166" s="6" t="s">
        <v>31</v>
      </c>
      <c r="F166" s="6" t="s">
        <v>32</v>
      </c>
      <c r="H166" s="18">
        <v>1</v>
      </c>
      <c r="I166" s="18">
        <f>8*H166/F160</f>
        <v>3.2000000000000001E-2</v>
      </c>
      <c r="J166" s="19"/>
      <c r="K166" s="19"/>
    </row>
    <row r="167" spans="1:11" x14ac:dyDescent="0.25">
      <c r="A167" s="6"/>
      <c r="C167" s="6"/>
      <c r="F167" s="6"/>
      <c r="H167" s="18"/>
      <c r="I167" s="18"/>
      <c r="J167" s="19"/>
      <c r="K167" s="20"/>
    </row>
    <row r="168" spans="1:11" x14ac:dyDescent="0.25">
      <c r="D168" s="17" t="s">
        <v>42</v>
      </c>
    </row>
    <row r="169" spans="1:11" x14ac:dyDescent="0.25">
      <c r="A169" s="6">
        <v>221000000</v>
      </c>
      <c r="C169" s="6" t="s">
        <v>56</v>
      </c>
      <c r="F169" s="6" t="s">
        <v>3</v>
      </c>
      <c r="I169" s="18">
        <v>0.08</v>
      </c>
      <c r="J169" s="19"/>
      <c r="K169" s="19"/>
    </row>
    <row r="170" spans="1:11" x14ac:dyDescent="0.25">
      <c r="A170" s="6">
        <v>238000000</v>
      </c>
      <c r="C170" s="6" t="s">
        <v>57</v>
      </c>
      <c r="F170" s="6" t="s">
        <v>3</v>
      </c>
      <c r="I170" s="18">
        <v>1.05</v>
      </c>
      <c r="J170" s="19"/>
      <c r="K170" s="19"/>
    </row>
    <row r="171" spans="1:11" x14ac:dyDescent="0.25">
      <c r="K171" s="21"/>
    </row>
    <row r="172" spans="1:11" x14ac:dyDescent="0.25">
      <c r="D172" s="17" t="s">
        <v>33</v>
      </c>
    </row>
    <row r="173" spans="1:11" x14ac:dyDescent="0.25">
      <c r="A173" s="6" t="s">
        <v>34</v>
      </c>
      <c r="C173" s="6" t="s">
        <v>35</v>
      </c>
      <c r="F173" s="6" t="s">
        <v>36</v>
      </c>
      <c r="I173" s="18">
        <v>3</v>
      </c>
      <c r="J173" s="19"/>
      <c r="K173" s="19"/>
    </row>
    <row r="174" spans="1:11" x14ac:dyDescent="0.25">
      <c r="A174" s="6">
        <v>348010088</v>
      </c>
      <c r="C174" s="6" t="s">
        <v>58</v>
      </c>
      <c r="F174" s="6" t="s">
        <v>40</v>
      </c>
      <c r="H174" s="18">
        <v>0.5</v>
      </c>
      <c r="I174" s="18">
        <f>8*H174/F160</f>
        <v>1.6E-2</v>
      </c>
      <c r="J174" s="19"/>
      <c r="K174" s="19"/>
    </row>
    <row r="175" spans="1:11" x14ac:dyDescent="0.25">
      <c r="K175" s="20"/>
    </row>
    <row r="177" spans="1:11" x14ac:dyDescent="0.25">
      <c r="A177" s="10" t="s">
        <v>19</v>
      </c>
      <c r="C177" s="11" t="str">
        <f>Hoja1!A27</f>
        <v>01.03.01.01.</v>
      </c>
      <c r="E177" s="8" t="str">
        <f>Hoja1!B27</f>
        <v>VENTANA ALUMINIO CON MARCO, PARANTES Y DIVISIONES DE ALUMINIO + VIDRIO DOBLE GRIS 6MM</v>
      </c>
    </row>
    <row r="179" spans="1:11" x14ac:dyDescent="0.25">
      <c r="A179" s="12" t="s">
        <v>20</v>
      </c>
      <c r="C179" s="8" t="s">
        <v>55</v>
      </c>
      <c r="D179" s="13">
        <v>33</v>
      </c>
      <c r="E179" s="14" t="s">
        <v>21</v>
      </c>
      <c r="F179" s="13">
        <v>33</v>
      </c>
      <c r="I179" s="14" t="s">
        <v>22</v>
      </c>
      <c r="J179" s="15">
        <f>K185+K188+K191</f>
        <v>0</v>
      </c>
    </row>
    <row r="181" spans="1:11" x14ac:dyDescent="0.25">
      <c r="A181" s="16" t="s">
        <v>23</v>
      </c>
      <c r="C181" s="16" t="s">
        <v>24</v>
      </c>
      <c r="F181" s="16" t="s">
        <v>25</v>
      </c>
      <c r="H181" s="7" t="s">
        <v>26</v>
      </c>
      <c r="I181" s="7" t="s">
        <v>27</v>
      </c>
      <c r="J181" s="7" t="s">
        <v>28</v>
      </c>
      <c r="K181" s="7" t="s">
        <v>29</v>
      </c>
    </row>
    <row r="182" spans="1:11" x14ac:dyDescent="0.25">
      <c r="D182" s="17" t="s">
        <v>30</v>
      </c>
    </row>
    <row r="183" spans="1:11" x14ac:dyDescent="0.25">
      <c r="A183" s="6">
        <v>147010002</v>
      </c>
      <c r="C183" s="6" t="s">
        <v>41</v>
      </c>
      <c r="F183" s="6" t="s">
        <v>32</v>
      </c>
      <c r="H183" s="18">
        <v>1</v>
      </c>
      <c r="I183" s="18">
        <f>8*H183/F179</f>
        <v>0.24242424242424243</v>
      </c>
      <c r="J183" s="19"/>
      <c r="K183" s="19"/>
    </row>
    <row r="184" spans="1:11" x14ac:dyDescent="0.25">
      <c r="A184" s="6">
        <v>147010002</v>
      </c>
      <c r="C184" s="6" t="s">
        <v>31</v>
      </c>
      <c r="F184" s="6" t="s">
        <v>32</v>
      </c>
      <c r="H184" s="18">
        <v>0.1</v>
      </c>
      <c r="I184" s="18">
        <f>8*H184/F179</f>
        <v>2.4242424242424242E-2</v>
      </c>
      <c r="J184" s="19"/>
      <c r="K184" s="19"/>
    </row>
    <row r="185" spans="1:11" x14ac:dyDescent="0.25">
      <c r="A185" s="6"/>
      <c r="C185" s="6"/>
      <c r="F185" s="6"/>
      <c r="H185" s="18"/>
      <c r="I185" s="18"/>
      <c r="J185" s="19"/>
      <c r="K185" s="20"/>
    </row>
    <row r="186" spans="1:11" x14ac:dyDescent="0.25">
      <c r="D186" s="17" t="s">
        <v>42</v>
      </c>
    </row>
    <row r="187" spans="1:11" ht="22.15" customHeight="1" x14ac:dyDescent="0.25">
      <c r="A187" s="6">
        <v>221000000</v>
      </c>
      <c r="C187" s="140" t="s">
        <v>139</v>
      </c>
      <c r="D187" s="140"/>
      <c r="E187" s="140"/>
      <c r="F187" s="6" t="s">
        <v>3</v>
      </c>
      <c r="I187" s="18">
        <v>1.05</v>
      </c>
      <c r="J187" s="19"/>
      <c r="K187" s="19"/>
    </row>
    <row r="188" spans="1:11" x14ac:dyDescent="0.25">
      <c r="K188" s="21"/>
    </row>
    <row r="189" spans="1:11" x14ac:dyDescent="0.25">
      <c r="D189" s="17" t="s">
        <v>33</v>
      </c>
    </row>
    <row r="190" spans="1:11" x14ac:dyDescent="0.25">
      <c r="A190" s="6" t="s">
        <v>34</v>
      </c>
      <c r="C190" s="6" t="s">
        <v>35</v>
      </c>
      <c r="F190" s="6" t="s">
        <v>36</v>
      </c>
      <c r="I190" s="18">
        <v>3</v>
      </c>
      <c r="J190" s="19"/>
      <c r="K190" s="19"/>
    </row>
    <row r="191" spans="1:11" x14ac:dyDescent="0.25">
      <c r="K191" s="20"/>
    </row>
    <row r="193" spans="1:11" x14ac:dyDescent="0.25">
      <c r="A193" s="10" t="s">
        <v>19</v>
      </c>
      <c r="C193" s="11" t="str">
        <f>Hoja1!A28</f>
        <v>01.03.01.02.</v>
      </c>
      <c r="E193" s="8" t="str">
        <f>Hoja1!B28</f>
        <v>MANTENIMIENTO DE VENTANAS METALICAS (ALTAS Y BAJAS)</v>
      </c>
    </row>
    <row r="195" spans="1:11" x14ac:dyDescent="0.25">
      <c r="A195" s="12" t="s">
        <v>20</v>
      </c>
      <c r="C195" s="8" t="s">
        <v>55</v>
      </c>
      <c r="D195" s="13">
        <v>15</v>
      </c>
      <c r="E195" s="14" t="s">
        <v>21</v>
      </c>
      <c r="F195" s="13">
        <v>15</v>
      </c>
      <c r="I195" s="14" t="s">
        <v>22</v>
      </c>
      <c r="J195" s="15">
        <f>K201+K204</f>
        <v>0</v>
      </c>
    </row>
    <row r="197" spans="1:11" x14ac:dyDescent="0.25">
      <c r="A197" s="16" t="s">
        <v>23</v>
      </c>
      <c r="C197" s="16" t="s">
        <v>24</v>
      </c>
      <c r="F197" s="16" t="s">
        <v>25</v>
      </c>
      <c r="H197" s="7" t="s">
        <v>26</v>
      </c>
      <c r="I197" s="7" t="s">
        <v>27</v>
      </c>
      <c r="J197" s="7" t="s">
        <v>28</v>
      </c>
      <c r="K197" s="7" t="s">
        <v>29</v>
      </c>
    </row>
    <row r="198" spans="1:11" x14ac:dyDescent="0.25">
      <c r="D198" s="17" t="s">
        <v>30</v>
      </c>
    </row>
    <row r="199" spans="1:11" x14ac:dyDescent="0.25">
      <c r="A199" s="6">
        <v>147010002</v>
      </c>
      <c r="C199" s="6" t="s">
        <v>41</v>
      </c>
      <c r="F199" s="6" t="s">
        <v>32</v>
      </c>
      <c r="H199" s="18">
        <v>1</v>
      </c>
      <c r="I199" s="18">
        <f>8*H199/F195</f>
        <v>0.53333333333333333</v>
      </c>
      <c r="J199" s="19"/>
      <c r="K199" s="19"/>
    </row>
    <row r="200" spans="1:11" x14ac:dyDescent="0.25">
      <c r="A200" s="6">
        <v>147010002</v>
      </c>
      <c r="C200" s="6" t="s">
        <v>31</v>
      </c>
      <c r="F200" s="6" t="s">
        <v>32</v>
      </c>
      <c r="H200" s="18">
        <v>0.5</v>
      </c>
      <c r="I200" s="18">
        <f>8*H200/F195</f>
        <v>0.26666666666666666</v>
      </c>
      <c r="J200" s="19"/>
      <c r="K200" s="19"/>
    </row>
    <row r="201" spans="1:11" x14ac:dyDescent="0.25">
      <c r="A201" s="6"/>
      <c r="C201" s="6"/>
      <c r="F201" s="6"/>
      <c r="H201" s="18"/>
      <c r="I201" s="18"/>
      <c r="J201" s="19"/>
      <c r="K201" s="20"/>
    </row>
    <row r="202" spans="1:11" x14ac:dyDescent="0.25">
      <c r="D202" s="17" t="s">
        <v>33</v>
      </c>
    </row>
    <row r="203" spans="1:11" x14ac:dyDescent="0.25">
      <c r="A203" s="6" t="s">
        <v>34</v>
      </c>
      <c r="C203" s="6" t="s">
        <v>35</v>
      </c>
      <c r="F203" s="6" t="s">
        <v>36</v>
      </c>
      <c r="I203" s="18">
        <v>3</v>
      </c>
      <c r="J203" s="19"/>
      <c r="K203" s="19"/>
    </row>
    <row r="204" spans="1:11" x14ac:dyDescent="0.25">
      <c r="K204" s="20"/>
    </row>
    <row r="206" spans="1:11" x14ac:dyDescent="0.25">
      <c r="A206" s="10" t="s">
        <v>19</v>
      </c>
      <c r="C206" s="11" t="str">
        <f>Hoja1!A30</f>
        <v>01.03.02.01.</v>
      </c>
      <c r="E206" s="8" t="str">
        <f>Hoja1!B30</f>
        <v>PINTURA EN MUROS INTERIORES C/LATEX VINILICO SATINADO 2 MANOS</v>
      </c>
    </row>
    <row r="208" spans="1:11" x14ac:dyDescent="0.25">
      <c r="A208" s="12" t="s">
        <v>20</v>
      </c>
      <c r="C208" s="8" t="s">
        <v>37</v>
      </c>
      <c r="D208" s="13">
        <v>35</v>
      </c>
      <c r="E208" s="14" t="s">
        <v>21</v>
      </c>
      <c r="F208" s="13">
        <v>35</v>
      </c>
      <c r="I208" s="14" t="s">
        <v>22</v>
      </c>
      <c r="J208" s="15">
        <f>K214+K220+K224</f>
        <v>0</v>
      </c>
    </row>
    <row r="210" spans="1:11" x14ac:dyDescent="0.25">
      <c r="A210" s="16" t="s">
        <v>23</v>
      </c>
      <c r="C210" s="16" t="s">
        <v>24</v>
      </c>
      <c r="F210" s="16" t="s">
        <v>25</v>
      </c>
      <c r="H210" s="7" t="s">
        <v>26</v>
      </c>
      <c r="I210" s="7" t="s">
        <v>27</v>
      </c>
      <c r="J210" s="7" t="s">
        <v>28</v>
      </c>
      <c r="K210" s="7" t="s">
        <v>29</v>
      </c>
    </row>
    <row r="211" spans="1:11" x14ac:dyDescent="0.25">
      <c r="D211" s="17" t="s">
        <v>30</v>
      </c>
    </row>
    <row r="212" spans="1:11" x14ac:dyDescent="0.25">
      <c r="A212" s="6">
        <v>147010002</v>
      </c>
      <c r="C212" s="6" t="s">
        <v>41</v>
      </c>
      <c r="F212" s="6" t="s">
        <v>32</v>
      </c>
      <c r="H212" s="18">
        <v>1</v>
      </c>
      <c r="I212" s="18">
        <f>8*H212/F208</f>
        <v>0.22857142857142856</v>
      </c>
      <c r="J212" s="19"/>
      <c r="K212" s="19"/>
    </row>
    <row r="213" spans="1:11" x14ac:dyDescent="0.25">
      <c r="A213" s="6">
        <v>147010002</v>
      </c>
      <c r="C213" s="6" t="s">
        <v>39</v>
      </c>
      <c r="F213" s="6" t="s">
        <v>32</v>
      </c>
      <c r="H213" s="18">
        <v>0.5</v>
      </c>
      <c r="I213" s="18">
        <f>8*H213/F208</f>
        <v>0.11428571428571428</v>
      </c>
      <c r="J213" s="19"/>
      <c r="K213" s="19"/>
    </row>
    <row r="214" spans="1:11" x14ac:dyDescent="0.25">
      <c r="A214" s="6"/>
      <c r="C214" s="6"/>
      <c r="F214" s="6"/>
      <c r="H214" s="18"/>
      <c r="I214" s="18"/>
      <c r="J214" s="19"/>
      <c r="K214" s="20"/>
    </row>
    <row r="215" spans="1:11" x14ac:dyDescent="0.25">
      <c r="D215" s="17" t="s">
        <v>42</v>
      </c>
    </row>
    <row r="216" spans="1:11" x14ac:dyDescent="0.25">
      <c r="A216" s="6">
        <v>221000000</v>
      </c>
      <c r="C216" s="6" t="s">
        <v>140</v>
      </c>
      <c r="F216" s="6" t="s">
        <v>144</v>
      </c>
      <c r="I216" s="18">
        <v>0.25</v>
      </c>
      <c r="J216" s="19"/>
      <c r="K216" s="19"/>
    </row>
    <row r="217" spans="1:11" x14ac:dyDescent="0.25">
      <c r="A217" s="6">
        <v>238000000</v>
      </c>
      <c r="C217" s="6" t="s">
        <v>141</v>
      </c>
      <c r="F217" s="6" t="s">
        <v>145</v>
      </c>
      <c r="I217" s="18">
        <v>3.5000000000000003E-2</v>
      </c>
      <c r="J217" s="19"/>
      <c r="K217" s="19"/>
    </row>
    <row r="218" spans="1:11" x14ac:dyDescent="0.25">
      <c r="A218" s="6">
        <v>238002586</v>
      </c>
      <c r="C218" s="6" t="s">
        <v>142</v>
      </c>
      <c r="F218" s="6" t="s">
        <v>145</v>
      </c>
      <c r="I218" s="18">
        <v>9.5000000000000001E-2</v>
      </c>
      <c r="J218" s="19"/>
      <c r="K218" s="19"/>
    </row>
    <row r="219" spans="1:11" x14ac:dyDescent="0.25">
      <c r="A219" s="6">
        <v>238004793</v>
      </c>
      <c r="C219" s="6" t="s">
        <v>143</v>
      </c>
      <c r="F219" s="6" t="s">
        <v>145</v>
      </c>
      <c r="I219" s="18">
        <v>0.03</v>
      </c>
      <c r="J219" s="19"/>
      <c r="K219" s="19"/>
    </row>
    <row r="220" spans="1:11" x14ac:dyDescent="0.25">
      <c r="K220" s="21">
        <f>K219+K218+K217+K216</f>
        <v>0</v>
      </c>
    </row>
    <row r="221" spans="1:11" x14ac:dyDescent="0.25">
      <c r="D221" s="17" t="s">
        <v>33</v>
      </c>
    </row>
    <row r="222" spans="1:11" x14ac:dyDescent="0.25">
      <c r="A222" s="6" t="s">
        <v>34</v>
      </c>
      <c r="C222" s="6" t="s">
        <v>35</v>
      </c>
      <c r="F222" s="6" t="s">
        <v>36</v>
      </c>
      <c r="I222" s="18">
        <v>3</v>
      </c>
      <c r="J222" s="19"/>
      <c r="K222" s="19"/>
    </row>
    <row r="223" spans="1:11" x14ac:dyDescent="0.25">
      <c r="A223" s="6">
        <v>348010088</v>
      </c>
      <c r="C223" s="6" t="s">
        <v>146</v>
      </c>
      <c r="F223" s="6" t="s">
        <v>40</v>
      </c>
      <c r="H223" s="18">
        <v>2.0063</v>
      </c>
      <c r="I223" s="18">
        <f>8*H223/F208</f>
        <v>0.45858285714285713</v>
      </c>
      <c r="J223" s="19"/>
      <c r="K223" s="19"/>
    </row>
    <row r="224" spans="1:11" x14ac:dyDescent="0.25">
      <c r="K224" s="20"/>
    </row>
    <row r="226" spans="1:11" x14ac:dyDescent="0.25">
      <c r="A226" s="10" t="s">
        <v>19</v>
      </c>
      <c r="C226" s="11" t="str">
        <f>Hoja1!A31</f>
        <v>01.03.02.02.</v>
      </c>
      <c r="E226" s="8" t="str">
        <f>Hoja1!B31</f>
        <v>PINTURA EN MUROS EXTERIORES C/LATEX 2 MANOS</v>
      </c>
    </row>
    <row r="228" spans="1:11" x14ac:dyDescent="0.25">
      <c r="A228" s="12" t="s">
        <v>20</v>
      </c>
      <c r="C228" s="8" t="s">
        <v>37</v>
      </c>
      <c r="D228" s="13">
        <v>30</v>
      </c>
      <c r="E228" s="14" t="s">
        <v>21</v>
      </c>
      <c r="F228" s="13">
        <v>30</v>
      </c>
      <c r="I228" s="14" t="s">
        <v>22</v>
      </c>
      <c r="J228" s="15">
        <f>K234+K240+K244</f>
        <v>0</v>
      </c>
    </row>
    <row r="230" spans="1:11" x14ac:dyDescent="0.25">
      <c r="A230" s="16" t="s">
        <v>23</v>
      </c>
      <c r="C230" s="16" t="s">
        <v>24</v>
      </c>
      <c r="F230" s="16" t="s">
        <v>25</v>
      </c>
      <c r="H230" s="7" t="s">
        <v>26</v>
      </c>
      <c r="I230" s="7" t="s">
        <v>27</v>
      </c>
      <c r="J230" s="7" t="s">
        <v>28</v>
      </c>
      <c r="K230" s="7" t="s">
        <v>29</v>
      </c>
    </row>
    <row r="231" spans="1:11" x14ac:dyDescent="0.25">
      <c r="D231" s="17" t="s">
        <v>30</v>
      </c>
    </row>
    <row r="232" spans="1:11" x14ac:dyDescent="0.25">
      <c r="A232" s="6">
        <v>147010002</v>
      </c>
      <c r="C232" s="6" t="s">
        <v>41</v>
      </c>
      <c r="F232" s="6" t="s">
        <v>32</v>
      </c>
      <c r="H232" s="18">
        <v>1</v>
      </c>
      <c r="I232" s="18">
        <f>8*H232/F228</f>
        <v>0.26666666666666666</v>
      </c>
      <c r="J232" s="19"/>
      <c r="K232" s="19"/>
    </row>
    <row r="233" spans="1:11" x14ac:dyDescent="0.25">
      <c r="A233" s="6">
        <v>147010002</v>
      </c>
      <c r="C233" s="6" t="s">
        <v>39</v>
      </c>
      <c r="F233" s="6" t="s">
        <v>32</v>
      </c>
      <c r="H233" s="18">
        <v>0.5</v>
      </c>
      <c r="I233" s="18">
        <f>8*H233/F228</f>
        <v>0.13333333333333333</v>
      </c>
      <c r="J233" s="19"/>
      <c r="K233" s="19"/>
    </row>
    <row r="234" spans="1:11" x14ac:dyDescent="0.25">
      <c r="A234" s="6"/>
      <c r="C234" s="6"/>
      <c r="F234" s="6"/>
      <c r="H234" s="18"/>
      <c r="I234" s="18"/>
      <c r="J234" s="19"/>
      <c r="K234" s="20"/>
    </row>
    <row r="235" spans="1:11" x14ac:dyDescent="0.25">
      <c r="D235" s="17" t="s">
        <v>42</v>
      </c>
    </row>
    <row r="236" spans="1:11" x14ac:dyDescent="0.25">
      <c r="A236" s="6">
        <v>221000000</v>
      </c>
      <c r="C236" s="6" t="s">
        <v>140</v>
      </c>
      <c r="F236" s="6" t="s">
        <v>144</v>
      </c>
      <c r="I236" s="18">
        <v>0.25</v>
      </c>
      <c r="J236" s="19"/>
      <c r="K236" s="19"/>
    </row>
    <row r="237" spans="1:11" x14ac:dyDescent="0.25">
      <c r="A237" s="6">
        <v>238000000</v>
      </c>
      <c r="C237" s="6" t="s">
        <v>141</v>
      </c>
      <c r="F237" s="6" t="s">
        <v>145</v>
      </c>
      <c r="I237" s="18">
        <v>3.5000000000000003E-2</v>
      </c>
      <c r="J237" s="19"/>
      <c r="K237" s="19"/>
    </row>
    <row r="238" spans="1:11" x14ac:dyDescent="0.25">
      <c r="A238" s="6">
        <v>238002586</v>
      </c>
      <c r="C238" s="6" t="s">
        <v>142</v>
      </c>
      <c r="F238" s="6" t="s">
        <v>145</v>
      </c>
      <c r="I238" s="18">
        <v>9.5000000000000001E-2</v>
      </c>
      <c r="J238" s="19"/>
      <c r="K238" s="19"/>
    </row>
    <row r="239" spans="1:11" x14ac:dyDescent="0.25">
      <c r="A239" s="6">
        <v>238004793</v>
      </c>
      <c r="C239" s="6" t="s">
        <v>143</v>
      </c>
      <c r="F239" s="6" t="s">
        <v>145</v>
      </c>
      <c r="I239" s="18">
        <v>0.03</v>
      </c>
      <c r="J239" s="19"/>
      <c r="K239" s="19"/>
    </row>
    <row r="240" spans="1:11" x14ac:dyDescent="0.25">
      <c r="K240" s="21"/>
    </row>
    <row r="241" spans="1:11" x14ac:dyDescent="0.25">
      <c r="D241" s="17" t="s">
        <v>33</v>
      </c>
    </row>
    <row r="242" spans="1:11" x14ac:dyDescent="0.25">
      <c r="A242" s="6" t="s">
        <v>34</v>
      </c>
      <c r="C242" s="6" t="s">
        <v>35</v>
      </c>
      <c r="F242" s="6" t="s">
        <v>36</v>
      </c>
      <c r="I242" s="18">
        <v>3</v>
      </c>
      <c r="J242" s="19"/>
      <c r="K242" s="19"/>
    </row>
    <row r="243" spans="1:11" x14ac:dyDescent="0.25">
      <c r="A243" s="6">
        <v>348010088</v>
      </c>
      <c r="C243" s="6" t="s">
        <v>146</v>
      </c>
      <c r="F243" s="6" t="s">
        <v>40</v>
      </c>
      <c r="H243" s="18">
        <v>2.0063</v>
      </c>
      <c r="I243" s="18">
        <f>8*H243/F228</f>
        <v>0.53501333333333334</v>
      </c>
      <c r="J243" s="19"/>
      <c r="K243" s="19"/>
    </row>
    <row r="244" spans="1:11" x14ac:dyDescent="0.25">
      <c r="K244" s="20"/>
    </row>
    <row r="246" spans="1:11" x14ac:dyDescent="0.25">
      <c r="A246" s="10" t="s">
        <v>19</v>
      </c>
      <c r="C246" s="11" t="str">
        <f>Hoja1!A32</f>
        <v>01.03.02.03.</v>
      </c>
      <c r="E246" s="8" t="str">
        <f>Hoja1!B32</f>
        <v>PINTURA EN CIELORRASO C/LATEX VINILICO SATINADO 2 MANOS</v>
      </c>
    </row>
    <row r="248" spans="1:11" x14ac:dyDescent="0.25">
      <c r="A248" s="12" t="s">
        <v>20</v>
      </c>
      <c r="C248" s="8" t="s">
        <v>37</v>
      </c>
      <c r="D248" s="13">
        <v>30</v>
      </c>
      <c r="E248" s="14" t="s">
        <v>21</v>
      </c>
      <c r="F248" s="13">
        <v>30</v>
      </c>
      <c r="I248" s="14" t="s">
        <v>22</v>
      </c>
      <c r="J248" s="15">
        <f>K254+K260+K264</f>
        <v>0</v>
      </c>
    </row>
    <row r="250" spans="1:11" x14ac:dyDescent="0.25">
      <c r="A250" s="16" t="s">
        <v>23</v>
      </c>
      <c r="C250" s="16" t="s">
        <v>24</v>
      </c>
      <c r="F250" s="16" t="s">
        <v>25</v>
      </c>
      <c r="H250" s="7" t="s">
        <v>26</v>
      </c>
      <c r="I250" s="7" t="s">
        <v>27</v>
      </c>
      <c r="J250" s="7" t="s">
        <v>28</v>
      </c>
      <c r="K250" s="7" t="s">
        <v>29</v>
      </c>
    </row>
    <row r="251" spans="1:11" x14ac:dyDescent="0.25">
      <c r="D251" s="17" t="s">
        <v>30</v>
      </c>
    </row>
    <row r="252" spans="1:11" x14ac:dyDescent="0.25">
      <c r="A252" s="6">
        <v>147010002</v>
      </c>
      <c r="C252" s="6" t="s">
        <v>41</v>
      </c>
      <c r="F252" s="6" t="s">
        <v>32</v>
      </c>
      <c r="H252" s="18">
        <v>1</v>
      </c>
      <c r="I252" s="18">
        <f>8*H252/F248</f>
        <v>0.26666666666666666</v>
      </c>
      <c r="J252" s="19"/>
      <c r="K252" s="19"/>
    </row>
    <row r="253" spans="1:11" x14ac:dyDescent="0.25">
      <c r="A253" s="6">
        <v>147010002</v>
      </c>
      <c r="C253" s="6" t="s">
        <v>39</v>
      </c>
      <c r="F253" s="6" t="s">
        <v>32</v>
      </c>
      <c r="H253" s="18">
        <v>0.5</v>
      </c>
      <c r="I253" s="18">
        <f>8*H253/F248</f>
        <v>0.13333333333333333</v>
      </c>
      <c r="J253" s="19"/>
      <c r="K253" s="19"/>
    </row>
    <row r="254" spans="1:11" x14ac:dyDescent="0.25">
      <c r="A254" s="6"/>
      <c r="C254" s="6"/>
      <c r="F254" s="6"/>
      <c r="H254" s="18"/>
      <c r="I254" s="18"/>
      <c r="J254" s="19"/>
      <c r="K254" s="20"/>
    </row>
    <row r="255" spans="1:11" x14ac:dyDescent="0.25">
      <c r="D255" s="17" t="s">
        <v>42</v>
      </c>
    </row>
    <row r="256" spans="1:11" x14ac:dyDescent="0.25">
      <c r="A256" s="6">
        <v>221000000</v>
      </c>
      <c r="C256" s="6" t="s">
        <v>140</v>
      </c>
      <c r="F256" s="6" t="s">
        <v>144</v>
      </c>
      <c r="I256" s="18">
        <v>0.25</v>
      </c>
      <c r="J256" s="19"/>
      <c r="K256" s="19"/>
    </row>
    <row r="257" spans="1:11" x14ac:dyDescent="0.25">
      <c r="A257" s="6">
        <v>238000000</v>
      </c>
      <c r="C257" s="6" t="s">
        <v>141</v>
      </c>
      <c r="F257" s="6" t="s">
        <v>145</v>
      </c>
      <c r="I257" s="18">
        <v>3.5000000000000003E-2</v>
      </c>
      <c r="J257" s="19"/>
      <c r="K257" s="19"/>
    </row>
    <row r="258" spans="1:11" x14ac:dyDescent="0.25">
      <c r="A258" s="6">
        <v>238002586</v>
      </c>
      <c r="C258" s="6" t="s">
        <v>142</v>
      </c>
      <c r="F258" s="6" t="s">
        <v>145</v>
      </c>
      <c r="I258" s="18">
        <v>9.5000000000000001E-2</v>
      </c>
      <c r="J258" s="19"/>
      <c r="K258" s="19"/>
    </row>
    <row r="259" spans="1:11" x14ac:dyDescent="0.25">
      <c r="A259" s="6">
        <v>238004793</v>
      </c>
      <c r="C259" s="6" t="s">
        <v>143</v>
      </c>
      <c r="F259" s="6" t="s">
        <v>145</v>
      </c>
      <c r="I259" s="18">
        <v>0.03</v>
      </c>
      <c r="J259" s="19"/>
      <c r="K259" s="19"/>
    </row>
    <row r="260" spans="1:11" x14ac:dyDescent="0.25">
      <c r="K260" s="21"/>
    </row>
    <row r="261" spans="1:11" x14ac:dyDescent="0.25">
      <c r="D261" s="17" t="s">
        <v>33</v>
      </c>
    </row>
    <row r="262" spans="1:11" x14ac:dyDescent="0.25">
      <c r="A262" s="6" t="s">
        <v>34</v>
      </c>
      <c r="C262" s="6" t="s">
        <v>35</v>
      </c>
      <c r="F262" s="6" t="s">
        <v>36</v>
      </c>
      <c r="I262" s="18">
        <v>3</v>
      </c>
      <c r="J262" s="19"/>
      <c r="K262" s="19"/>
    </row>
    <row r="263" spans="1:11" x14ac:dyDescent="0.25">
      <c r="A263" s="6">
        <v>348010088</v>
      </c>
      <c r="C263" s="6" t="s">
        <v>146</v>
      </c>
      <c r="F263" s="6" t="s">
        <v>40</v>
      </c>
      <c r="H263" s="18">
        <v>2.0063</v>
      </c>
      <c r="I263" s="18">
        <f>8*H263/F248</f>
        <v>0.53501333333333334</v>
      </c>
      <c r="J263" s="19"/>
      <c r="K263" s="19"/>
    </row>
    <row r="264" spans="1:11" x14ac:dyDescent="0.25">
      <c r="K264" s="20"/>
    </row>
    <row r="266" spans="1:11" x14ac:dyDescent="0.25">
      <c r="A266" s="10" t="s">
        <v>19</v>
      </c>
      <c r="C266" s="11" t="str">
        <f>Hoja1!A34</f>
        <v>01.03.03.01.</v>
      </c>
      <c r="E266" s="8" t="str">
        <f>Hoja1!B34</f>
        <v>VEREDA DE CONCRETO FC=175 KG/CM2 ACABADO BRUÑADO</v>
      </c>
    </row>
    <row r="268" spans="1:11" x14ac:dyDescent="0.25">
      <c r="A268" s="12" t="s">
        <v>20</v>
      </c>
      <c r="C268" s="8" t="s">
        <v>38</v>
      </c>
      <c r="D268" s="13">
        <v>10</v>
      </c>
      <c r="E268" s="14" t="s">
        <v>21</v>
      </c>
      <c r="F268" s="13">
        <v>10</v>
      </c>
      <c r="I268" s="14" t="s">
        <v>22</v>
      </c>
      <c r="J268" s="15">
        <f>K275+K280+K285</f>
        <v>0</v>
      </c>
    </row>
    <row r="270" spans="1:11" x14ac:dyDescent="0.25">
      <c r="A270" s="16" t="s">
        <v>23</v>
      </c>
      <c r="C270" s="16" t="s">
        <v>24</v>
      </c>
      <c r="F270" s="16" t="s">
        <v>25</v>
      </c>
      <c r="H270" s="7" t="s">
        <v>26</v>
      </c>
      <c r="I270" s="7" t="s">
        <v>27</v>
      </c>
      <c r="J270" s="7" t="s">
        <v>28</v>
      </c>
      <c r="K270" s="7" t="s">
        <v>29</v>
      </c>
    </row>
    <row r="271" spans="1:11" x14ac:dyDescent="0.25">
      <c r="D271" s="17" t="s">
        <v>30</v>
      </c>
    </row>
    <row r="272" spans="1:11" x14ac:dyDescent="0.25">
      <c r="A272" s="6">
        <v>147010002</v>
      </c>
      <c r="C272" s="6" t="s">
        <v>41</v>
      </c>
      <c r="F272" s="6" t="s">
        <v>32</v>
      </c>
      <c r="H272" s="18">
        <v>1</v>
      </c>
      <c r="I272" s="18">
        <f>8*H272/F268</f>
        <v>0.8</v>
      </c>
      <c r="J272" s="19"/>
      <c r="K272" s="19"/>
    </row>
    <row r="273" spans="1:11" x14ac:dyDescent="0.25">
      <c r="A273" s="6">
        <v>147010002</v>
      </c>
      <c r="C273" s="6" t="s">
        <v>39</v>
      </c>
      <c r="F273" s="6" t="s">
        <v>32</v>
      </c>
      <c r="H273" s="18">
        <v>1</v>
      </c>
      <c r="I273" s="18">
        <f>8*H273/F268</f>
        <v>0.8</v>
      </c>
      <c r="J273" s="19"/>
      <c r="K273" s="19"/>
    </row>
    <row r="274" spans="1:11" x14ac:dyDescent="0.25">
      <c r="A274" s="6">
        <v>147010002</v>
      </c>
      <c r="C274" s="6" t="s">
        <v>31</v>
      </c>
      <c r="F274" s="6" t="s">
        <v>32</v>
      </c>
      <c r="H274" s="18">
        <v>7.13</v>
      </c>
      <c r="I274" s="18">
        <f>8*H274/F268</f>
        <v>5.7039999999999997</v>
      </c>
      <c r="J274" s="19"/>
      <c r="K274" s="19"/>
    </row>
    <row r="275" spans="1:11" x14ac:dyDescent="0.25">
      <c r="A275" s="6"/>
      <c r="C275" s="6"/>
      <c r="F275" s="6"/>
      <c r="H275" s="18"/>
      <c r="I275" s="18"/>
      <c r="J275" s="19"/>
      <c r="K275" s="20"/>
    </row>
    <row r="276" spans="1:11" x14ac:dyDescent="0.25">
      <c r="D276" s="17" t="s">
        <v>42</v>
      </c>
    </row>
    <row r="277" spans="1:11" x14ac:dyDescent="0.25">
      <c r="A277" s="6">
        <v>221000000</v>
      </c>
      <c r="C277" s="6" t="s">
        <v>44</v>
      </c>
      <c r="F277" s="6" t="s">
        <v>47</v>
      </c>
      <c r="I277" s="18">
        <v>9</v>
      </c>
      <c r="J277" s="19"/>
      <c r="K277" s="19"/>
    </row>
    <row r="278" spans="1:11" x14ac:dyDescent="0.25">
      <c r="A278" s="6">
        <v>238000000</v>
      </c>
      <c r="C278" s="6" t="s">
        <v>45</v>
      </c>
      <c r="F278" s="6" t="s">
        <v>2</v>
      </c>
      <c r="I278" s="18">
        <v>1.26</v>
      </c>
      <c r="J278" s="19"/>
      <c r="K278" s="19"/>
    </row>
    <row r="279" spans="1:11" x14ac:dyDescent="0.25">
      <c r="A279" s="6">
        <v>239050000</v>
      </c>
      <c r="C279" s="6" t="s">
        <v>46</v>
      </c>
      <c r="F279" s="6" t="s">
        <v>2</v>
      </c>
      <c r="I279" s="18">
        <v>0.18</v>
      </c>
      <c r="J279" s="19"/>
      <c r="K279" s="19"/>
    </row>
    <row r="280" spans="1:11" x14ac:dyDescent="0.25">
      <c r="K280" s="21"/>
    </row>
    <row r="281" spans="1:11" x14ac:dyDescent="0.25">
      <c r="D281" s="17" t="s">
        <v>33</v>
      </c>
    </row>
    <row r="282" spans="1:11" x14ac:dyDescent="0.25">
      <c r="A282" s="6" t="s">
        <v>34</v>
      </c>
      <c r="C282" s="6" t="s">
        <v>35</v>
      </c>
      <c r="F282" s="6" t="s">
        <v>36</v>
      </c>
      <c r="I282" s="18">
        <v>3</v>
      </c>
      <c r="J282" s="19"/>
      <c r="K282" s="19"/>
    </row>
    <row r="283" spans="1:11" x14ac:dyDescent="0.25">
      <c r="A283" s="6">
        <v>348010088</v>
      </c>
      <c r="C283" s="6" t="s">
        <v>48</v>
      </c>
      <c r="F283" s="6" t="s">
        <v>40</v>
      </c>
      <c r="H283" s="18">
        <v>1</v>
      </c>
      <c r="I283" s="18">
        <f>8*H283/F268</f>
        <v>0.8</v>
      </c>
      <c r="J283" s="19"/>
      <c r="K283" s="19"/>
    </row>
    <row r="284" spans="1:11" x14ac:dyDescent="0.25">
      <c r="A284" s="6">
        <v>349070004</v>
      </c>
      <c r="C284" s="6" t="s">
        <v>49</v>
      </c>
      <c r="F284" s="6" t="s">
        <v>40</v>
      </c>
      <c r="H284" s="18">
        <v>1</v>
      </c>
      <c r="I284" s="18">
        <f>8*H284/F268</f>
        <v>0.8</v>
      </c>
      <c r="J284" s="19"/>
      <c r="K284" s="19"/>
    </row>
    <row r="285" spans="1:11" x14ac:dyDescent="0.25">
      <c r="K285" s="20"/>
    </row>
    <row r="286" spans="1:11" x14ac:dyDescent="0.25">
      <c r="K286" s="20"/>
    </row>
    <row r="287" spans="1:11" x14ac:dyDescent="0.25">
      <c r="A287" s="10" t="s">
        <v>19</v>
      </c>
      <c r="C287" s="11" t="str">
        <f>Hoja1!A36</f>
        <v>01.03.04.01.</v>
      </c>
      <c r="E287" s="8" t="str">
        <f>Hoja1!B36</f>
        <v>REJILLA FIERRO REMOVIBLE 1/2" (0.30 DE ANCHO )</v>
      </c>
    </row>
    <row r="289" spans="1:11" x14ac:dyDescent="0.25">
      <c r="A289" s="12" t="s">
        <v>20</v>
      </c>
      <c r="C289" s="8" t="s">
        <v>43</v>
      </c>
      <c r="D289" s="13">
        <v>20</v>
      </c>
      <c r="E289" s="14" t="s">
        <v>21</v>
      </c>
      <c r="F289" s="13">
        <v>20</v>
      </c>
      <c r="I289" s="14" t="s">
        <v>22</v>
      </c>
      <c r="J289" s="15">
        <f>K295+K299+K303</f>
        <v>0</v>
      </c>
    </row>
    <row r="291" spans="1:11" x14ac:dyDescent="0.25">
      <c r="A291" s="16" t="s">
        <v>23</v>
      </c>
      <c r="C291" s="16" t="s">
        <v>24</v>
      </c>
      <c r="F291" s="16" t="s">
        <v>25</v>
      </c>
      <c r="H291" s="7" t="s">
        <v>26</v>
      </c>
      <c r="I291" s="7" t="s">
        <v>27</v>
      </c>
      <c r="J291" s="7" t="s">
        <v>28</v>
      </c>
      <c r="K291" s="7" t="s">
        <v>29</v>
      </c>
    </row>
    <row r="292" spans="1:11" x14ac:dyDescent="0.25">
      <c r="D292" s="17" t="s">
        <v>30</v>
      </c>
    </row>
    <row r="293" spans="1:11" x14ac:dyDescent="0.25">
      <c r="A293" s="6">
        <v>147010002</v>
      </c>
      <c r="C293" s="6" t="s">
        <v>41</v>
      </c>
      <c r="F293" s="6" t="s">
        <v>32</v>
      </c>
      <c r="H293" s="18">
        <v>1</v>
      </c>
      <c r="I293" s="18">
        <f>8*H293/F289</f>
        <v>0.4</v>
      </c>
      <c r="J293" s="19"/>
      <c r="K293" s="19"/>
    </row>
    <row r="294" spans="1:11" x14ac:dyDescent="0.25">
      <c r="A294" s="6">
        <v>147010002</v>
      </c>
      <c r="C294" s="6" t="s">
        <v>39</v>
      </c>
      <c r="F294" s="6" t="s">
        <v>32</v>
      </c>
      <c r="H294" s="18">
        <v>1</v>
      </c>
      <c r="I294" s="18">
        <f>8*H294/F289</f>
        <v>0.4</v>
      </c>
      <c r="J294" s="19"/>
      <c r="K294" s="19"/>
    </row>
    <row r="295" spans="1:11" x14ac:dyDescent="0.25">
      <c r="A295" s="6"/>
      <c r="C295" s="6"/>
      <c r="F295" s="6"/>
      <c r="H295" s="18"/>
      <c r="I295" s="18"/>
      <c r="J295" s="19"/>
      <c r="K295" s="20"/>
    </row>
    <row r="296" spans="1:11" x14ac:dyDescent="0.25">
      <c r="D296" s="17" t="s">
        <v>42</v>
      </c>
    </row>
    <row r="297" spans="1:11" x14ac:dyDescent="0.25">
      <c r="A297" s="6">
        <v>221000000</v>
      </c>
      <c r="C297" s="6" t="s">
        <v>50</v>
      </c>
      <c r="F297" s="6" t="s">
        <v>3</v>
      </c>
      <c r="I297" s="18">
        <v>0.35</v>
      </c>
      <c r="J297" s="19"/>
      <c r="K297" s="19"/>
    </row>
    <row r="298" spans="1:11" x14ac:dyDescent="0.25">
      <c r="A298" s="6">
        <v>238000000</v>
      </c>
      <c r="C298" s="6" t="s">
        <v>51</v>
      </c>
      <c r="F298" s="6" t="s">
        <v>0</v>
      </c>
      <c r="I298" s="18">
        <v>8.5</v>
      </c>
      <c r="J298" s="19"/>
      <c r="K298" s="19"/>
    </row>
    <row r="299" spans="1:11" x14ac:dyDescent="0.25">
      <c r="K299" s="21"/>
    </row>
    <row r="300" spans="1:11" x14ac:dyDescent="0.25">
      <c r="D300" s="17" t="s">
        <v>33</v>
      </c>
    </row>
    <row r="301" spans="1:11" x14ac:dyDescent="0.25">
      <c r="A301" s="6" t="s">
        <v>34</v>
      </c>
      <c r="C301" s="6" t="s">
        <v>35</v>
      </c>
      <c r="F301" s="6" t="s">
        <v>36</v>
      </c>
      <c r="I301" s="18">
        <v>3</v>
      </c>
      <c r="J301" s="19"/>
      <c r="K301" s="19"/>
    </row>
    <row r="302" spans="1:11" x14ac:dyDescent="0.25">
      <c r="A302" s="6">
        <v>348010088</v>
      </c>
      <c r="C302" s="6" t="s">
        <v>52</v>
      </c>
      <c r="F302" s="6" t="s">
        <v>40</v>
      </c>
      <c r="H302" s="18">
        <v>0.5</v>
      </c>
      <c r="I302" s="18">
        <f>8*H302/F289</f>
        <v>0.2</v>
      </c>
      <c r="J302" s="19"/>
      <c r="K302" s="19"/>
    </row>
    <row r="303" spans="1:11" x14ac:dyDescent="0.25">
      <c r="K303" s="20"/>
    </row>
    <row r="305" spans="1:11" x14ac:dyDescent="0.25">
      <c r="A305" s="10" t="s">
        <v>19</v>
      </c>
      <c r="C305" s="11" t="str">
        <f>Hoja1!A37</f>
        <v>01.03.04.02.</v>
      </c>
      <c r="E305" s="8" t="str">
        <f>Hoja1!B37</f>
        <v>JUNTA DE DILATACION EN MUROS CON TEKNOPORT DE 1"</v>
      </c>
    </row>
    <row r="307" spans="1:11" x14ac:dyDescent="0.25">
      <c r="A307" s="12" t="s">
        <v>20</v>
      </c>
      <c r="C307" s="8" t="s">
        <v>37</v>
      </c>
      <c r="D307" s="13">
        <v>35</v>
      </c>
      <c r="E307" s="14" t="s">
        <v>21</v>
      </c>
      <c r="F307" s="13">
        <v>35</v>
      </c>
      <c r="I307" s="14" t="s">
        <v>22</v>
      </c>
      <c r="J307" s="15">
        <f>K312+K315+K318</f>
        <v>0</v>
      </c>
    </row>
    <row r="309" spans="1:11" x14ac:dyDescent="0.25">
      <c r="A309" s="16" t="s">
        <v>23</v>
      </c>
      <c r="C309" s="16" t="s">
        <v>24</v>
      </c>
      <c r="F309" s="16" t="s">
        <v>25</v>
      </c>
      <c r="H309" s="7" t="s">
        <v>26</v>
      </c>
      <c r="I309" s="7" t="s">
        <v>27</v>
      </c>
      <c r="J309" s="7" t="s">
        <v>28</v>
      </c>
      <c r="K309" s="7" t="s">
        <v>29</v>
      </c>
    </row>
    <row r="310" spans="1:11" x14ac:dyDescent="0.25">
      <c r="D310" s="17" t="s">
        <v>30</v>
      </c>
    </row>
    <row r="311" spans="1:11" x14ac:dyDescent="0.25">
      <c r="A311" s="6">
        <v>147010002</v>
      </c>
      <c r="C311" s="6" t="s">
        <v>39</v>
      </c>
      <c r="F311" s="6" t="s">
        <v>32</v>
      </c>
      <c r="H311" s="18">
        <v>1</v>
      </c>
      <c r="I311" s="18">
        <f>8*H311/F307</f>
        <v>0.22857142857142856</v>
      </c>
      <c r="J311" s="19"/>
      <c r="K311" s="19"/>
    </row>
    <row r="312" spans="1:11" x14ac:dyDescent="0.25">
      <c r="A312" s="6"/>
      <c r="C312" s="6"/>
      <c r="F312" s="6"/>
      <c r="H312" s="18"/>
      <c r="I312" s="18"/>
      <c r="J312" s="19"/>
      <c r="K312" s="20"/>
    </row>
    <row r="313" spans="1:11" x14ac:dyDescent="0.25">
      <c r="D313" s="17" t="s">
        <v>42</v>
      </c>
    </row>
    <row r="314" spans="1:11" x14ac:dyDescent="0.25">
      <c r="A314" s="6">
        <v>221000000</v>
      </c>
      <c r="C314" s="6" t="s">
        <v>66</v>
      </c>
      <c r="F314" s="6" t="s">
        <v>3</v>
      </c>
      <c r="I314" s="18">
        <v>0.8</v>
      </c>
      <c r="J314" s="19"/>
      <c r="K314" s="19"/>
    </row>
    <row r="315" spans="1:11" x14ac:dyDescent="0.25">
      <c r="K315" s="21"/>
    </row>
    <row r="316" spans="1:11" x14ac:dyDescent="0.25">
      <c r="D316" s="17" t="s">
        <v>33</v>
      </c>
    </row>
    <row r="317" spans="1:11" x14ac:dyDescent="0.25">
      <c r="A317" s="6" t="s">
        <v>34</v>
      </c>
      <c r="C317" s="6" t="s">
        <v>35</v>
      </c>
      <c r="F317" s="6" t="s">
        <v>36</v>
      </c>
      <c r="I317" s="18">
        <v>3</v>
      </c>
      <c r="J317" s="19"/>
      <c r="K317" s="19"/>
    </row>
    <row r="318" spans="1:11" x14ac:dyDescent="0.25">
      <c r="K318" s="20"/>
    </row>
    <row r="320" spans="1:11" x14ac:dyDescent="0.25">
      <c r="A320" s="10" t="s">
        <v>19</v>
      </c>
      <c r="C320" s="11" t="str">
        <f>Hoja1!A38</f>
        <v>01.03.04.03.</v>
      </c>
      <c r="E320" s="8" t="str">
        <f>Hoja1!B38</f>
        <v>ELMINACION DE MATERIAL EXCEDENTE</v>
      </c>
    </row>
    <row r="322" spans="1:11" x14ac:dyDescent="0.25">
      <c r="A322" s="12" t="s">
        <v>20</v>
      </c>
      <c r="C322" s="8" t="s">
        <v>37</v>
      </c>
      <c r="D322" s="13">
        <v>15</v>
      </c>
      <c r="E322" s="14" t="s">
        <v>21</v>
      </c>
      <c r="F322" s="13">
        <v>15</v>
      </c>
      <c r="I322" s="14" t="s">
        <v>22</v>
      </c>
      <c r="J322" s="15">
        <f>K327+K330</f>
        <v>0</v>
      </c>
    </row>
    <row r="324" spans="1:11" x14ac:dyDescent="0.25">
      <c r="A324" s="16" t="s">
        <v>23</v>
      </c>
      <c r="C324" s="16" t="s">
        <v>24</v>
      </c>
      <c r="F324" s="16" t="s">
        <v>25</v>
      </c>
      <c r="H324" s="7" t="s">
        <v>26</v>
      </c>
      <c r="I324" s="7" t="s">
        <v>27</v>
      </c>
      <c r="J324" s="7" t="s">
        <v>28</v>
      </c>
      <c r="K324" s="7" t="s">
        <v>29</v>
      </c>
    </row>
    <row r="325" spans="1:11" x14ac:dyDescent="0.25">
      <c r="D325" s="17" t="s">
        <v>30</v>
      </c>
    </row>
    <row r="326" spans="1:11" x14ac:dyDescent="0.25">
      <c r="A326" s="6">
        <v>147010002</v>
      </c>
      <c r="C326" s="6" t="s">
        <v>39</v>
      </c>
      <c r="F326" s="6" t="s">
        <v>32</v>
      </c>
      <c r="H326" s="18">
        <v>6</v>
      </c>
      <c r="I326" s="18">
        <f>8*H326/F322</f>
        <v>3.2</v>
      </c>
      <c r="J326" s="19"/>
      <c r="K326" s="19"/>
    </row>
    <row r="327" spans="1:11" x14ac:dyDescent="0.25">
      <c r="A327" s="6"/>
      <c r="C327" s="6"/>
      <c r="F327" s="6"/>
      <c r="H327" s="18"/>
      <c r="I327" s="18"/>
      <c r="J327" s="19"/>
      <c r="K327" s="20"/>
    </row>
    <row r="328" spans="1:11" x14ac:dyDescent="0.25">
      <c r="D328" s="17" t="s">
        <v>33</v>
      </c>
    </row>
    <row r="329" spans="1:11" x14ac:dyDescent="0.25">
      <c r="A329" s="6" t="s">
        <v>34</v>
      </c>
      <c r="C329" s="6" t="s">
        <v>35</v>
      </c>
      <c r="F329" s="6" t="s">
        <v>36</v>
      </c>
      <c r="I329" s="18">
        <v>3</v>
      </c>
      <c r="J329" s="19"/>
      <c r="K329" s="19"/>
    </row>
    <row r="330" spans="1:11" x14ac:dyDescent="0.25">
      <c r="K330" s="20"/>
    </row>
    <row r="332" spans="1:11" x14ac:dyDescent="0.25">
      <c r="A332" s="10" t="s">
        <v>19</v>
      </c>
      <c r="C332" s="11" t="str">
        <f>Hoja1!A40</f>
        <v>01.04.01.</v>
      </c>
      <c r="E332" s="8" t="str">
        <f>Hoja1!B40</f>
        <v>PANEL LED CUADRADO LIGHTECH DE 40W</v>
      </c>
    </row>
    <row r="334" spans="1:11" x14ac:dyDescent="0.25">
      <c r="A334" s="12" t="s">
        <v>20</v>
      </c>
      <c r="C334" s="8" t="s">
        <v>135</v>
      </c>
      <c r="D334" s="13">
        <v>20</v>
      </c>
      <c r="E334" s="14" t="s">
        <v>21</v>
      </c>
      <c r="F334" s="13">
        <v>20</v>
      </c>
      <c r="I334" s="14" t="s">
        <v>22</v>
      </c>
      <c r="J334" s="15">
        <f>K340+K343+K346</f>
        <v>0</v>
      </c>
    </row>
    <row r="336" spans="1:11" x14ac:dyDescent="0.25">
      <c r="A336" s="16" t="s">
        <v>23</v>
      </c>
      <c r="C336" s="16" t="s">
        <v>24</v>
      </c>
      <c r="F336" s="16" t="s">
        <v>25</v>
      </c>
      <c r="H336" s="7" t="s">
        <v>26</v>
      </c>
      <c r="I336" s="7" t="s">
        <v>27</v>
      </c>
      <c r="J336" s="7" t="s">
        <v>28</v>
      </c>
      <c r="K336" s="7" t="s">
        <v>29</v>
      </c>
    </row>
    <row r="337" spans="1:11" x14ac:dyDescent="0.25">
      <c r="D337" s="17" t="s">
        <v>30</v>
      </c>
    </row>
    <row r="338" spans="1:11" x14ac:dyDescent="0.25">
      <c r="A338" s="6">
        <v>147010002</v>
      </c>
      <c r="C338" s="6" t="s">
        <v>41</v>
      </c>
      <c r="F338" s="6" t="s">
        <v>32</v>
      </c>
      <c r="H338" s="18">
        <v>1</v>
      </c>
      <c r="I338" s="18">
        <f>8*H338/F334</f>
        <v>0.4</v>
      </c>
      <c r="J338" s="19"/>
      <c r="K338" s="19"/>
    </row>
    <row r="339" spans="1:11" x14ac:dyDescent="0.25">
      <c r="A339" s="6">
        <v>147010002</v>
      </c>
      <c r="C339" s="6" t="s">
        <v>31</v>
      </c>
      <c r="F339" s="6" t="s">
        <v>32</v>
      </c>
      <c r="H339" s="18">
        <v>0.25</v>
      </c>
      <c r="I339" s="18">
        <f>8*H339/F334</f>
        <v>0.1</v>
      </c>
      <c r="J339" s="19"/>
      <c r="K339" s="19"/>
    </row>
    <row r="340" spans="1:11" x14ac:dyDescent="0.25">
      <c r="A340" s="6"/>
      <c r="C340" s="6"/>
      <c r="F340" s="6"/>
      <c r="H340" s="18"/>
      <c r="I340" s="18"/>
      <c r="J340" s="19"/>
      <c r="K340" s="20"/>
    </row>
    <row r="341" spans="1:11" x14ac:dyDescent="0.25">
      <c r="D341" s="17" t="s">
        <v>42</v>
      </c>
    </row>
    <row r="342" spans="1:11" x14ac:dyDescent="0.25">
      <c r="A342" s="6">
        <v>221000000</v>
      </c>
      <c r="C342" s="6" t="s">
        <v>157</v>
      </c>
      <c r="F342" s="6" t="s">
        <v>144</v>
      </c>
      <c r="I342" s="18">
        <v>1</v>
      </c>
      <c r="J342" s="19"/>
      <c r="K342" s="19"/>
    </row>
    <row r="343" spans="1:11" x14ac:dyDescent="0.25">
      <c r="K343" s="21"/>
    </row>
    <row r="344" spans="1:11" x14ac:dyDescent="0.25">
      <c r="D344" s="17" t="s">
        <v>33</v>
      </c>
    </row>
    <row r="345" spans="1:11" x14ac:dyDescent="0.25">
      <c r="A345" s="6" t="s">
        <v>34</v>
      </c>
      <c r="C345" s="6" t="s">
        <v>35</v>
      </c>
      <c r="F345" s="6" t="s">
        <v>36</v>
      </c>
      <c r="I345" s="18">
        <v>3</v>
      </c>
      <c r="J345" s="19"/>
      <c r="K345" s="19"/>
    </row>
    <row r="346" spans="1:11" x14ac:dyDescent="0.25">
      <c r="K346" s="20"/>
    </row>
    <row r="348" spans="1:11" x14ac:dyDescent="0.25">
      <c r="A348" s="10" t="s">
        <v>19</v>
      </c>
      <c r="C348" s="11" t="str">
        <f>Hoja1!A41</f>
        <v>01.04.02.</v>
      </c>
      <c r="E348" s="8" t="str">
        <f>Hoja1!B41</f>
        <v>SUMINISTRO DE TOMACORRIENTE BIPOLAR DOBLE SALIDA PUESTA A TIERRA</v>
      </c>
    </row>
    <row r="350" spans="1:11" x14ac:dyDescent="0.25">
      <c r="A350" s="12" t="s">
        <v>20</v>
      </c>
      <c r="C350" s="8" t="s">
        <v>158</v>
      </c>
      <c r="D350" s="13">
        <v>24</v>
      </c>
      <c r="E350" s="14" t="s">
        <v>21</v>
      </c>
      <c r="F350" s="13">
        <v>24</v>
      </c>
      <c r="I350" s="14" t="s">
        <v>22</v>
      </c>
      <c r="J350" s="15">
        <f>K356+K362+K365</f>
        <v>0</v>
      </c>
    </row>
    <row r="352" spans="1:11" x14ac:dyDescent="0.25">
      <c r="A352" s="16" t="s">
        <v>23</v>
      </c>
      <c r="C352" s="16" t="s">
        <v>24</v>
      </c>
      <c r="F352" s="16" t="s">
        <v>25</v>
      </c>
      <c r="H352" s="7" t="s">
        <v>26</v>
      </c>
      <c r="I352" s="7" t="s">
        <v>27</v>
      </c>
      <c r="J352" s="7" t="s">
        <v>28</v>
      </c>
      <c r="K352" s="7" t="s">
        <v>29</v>
      </c>
    </row>
    <row r="353" spans="1:11" x14ac:dyDescent="0.25">
      <c r="D353" s="17" t="s">
        <v>30</v>
      </c>
    </row>
    <row r="354" spans="1:11" x14ac:dyDescent="0.25">
      <c r="A354" s="6">
        <v>147010002</v>
      </c>
      <c r="C354" s="6" t="s">
        <v>41</v>
      </c>
      <c r="F354" s="6" t="s">
        <v>32</v>
      </c>
      <c r="H354" s="18">
        <v>1</v>
      </c>
      <c r="I354" s="18">
        <f>8*H354/F350</f>
        <v>0.33333333333333331</v>
      </c>
      <c r="J354" s="19"/>
      <c r="K354" s="19"/>
    </row>
    <row r="355" spans="1:11" x14ac:dyDescent="0.25">
      <c r="A355" s="6">
        <v>147010002</v>
      </c>
      <c r="C355" s="6" t="s">
        <v>31</v>
      </c>
      <c r="F355" s="6" t="s">
        <v>32</v>
      </c>
      <c r="H355" s="18">
        <v>0.1</v>
      </c>
      <c r="I355" s="18">
        <f>8*H355/F350</f>
        <v>3.3333333333333333E-2</v>
      </c>
      <c r="J355" s="19"/>
      <c r="K355" s="19"/>
    </row>
    <row r="356" spans="1:11" x14ac:dyDescent="0.25">
      <c r="A356" s="6"/>
      <c r="C356" s="6"/>
      <c r="F356" s="6"/>
      <c r="H356" s="18"/>
      <c r="I356" s="18"/>
      <c r="J356" s="19"/>
      <c r="K356" s="20"/>
    </row>
    <row r="357" spans="1:11" x14ac:dyDescent="0.25">
      <c r="D357" s="17" t="s">
        <v>42</v>
      </c>
    </row>
    <row r="358" spans="1:11" x14ac:dyDescent="0.25">
      <c r="A358" s="6">
        <v>221000000</v>
      </c>
      <c r="C358" s="6" t="s">
        <v>160</v>
      </c>
      <c r="F358" s="6" t="s">
        <v>144</v>
      </c>
      <c r="I358" s="18">
        <v>1</v>
      </c>
      <c r="J358" s="19"/>
      <c r="K358" s="19"/>
    </row>
    <row r="359" spans="1:11" x14ac:dyDescent="0.25">
      <c r="A359" s="6">
        <v>221004589</v>
      </c>
      <c r="C359" s="6" t="s">
        <v>161</v>
      </c>
      <c r="F359" s="6" t="s">
        <v>164</v>
      </c>
      <c r="I359" s="18">
        <v>0.32900000000000001</v>
      </c>
      <c r="J359" s="19"/>
      <c r="K359" s="19"/>
    </row>
    <row r="360" spans="1:11" x14ac:dyDescent="0.25">
      <c r="A360" s="6">
        <v>221001254</v>
      </c>
      <c r="C360" s="6" t="s">
        <v>162</v>
      </c>
      <c r="F360" s="6" t="s">
        <v>144</v>
      </c>
      <c r="I360" s="18">
        <v>1</v>
      </c>
      <c r="J360" s="19"/>
      <c r="K360" s="19"/>
    </row>
    <row r="361" spans="1:11" x14ac:dyDescent="0.25">
      <c r="A361" s="6">
        <v>221001469</v>
      </c>
      <c r="C361" s="6" t="s">
        <v>163</v>
      </c>
      <c r="F361" s="6" t="s">
        <v>144</v>
      </c>
      <c r="I361" s="18">
        <v>1</v>
      </c>
      <c r="J361" s="19"/>
      <c r="K361" s="19"/>
    </row>
    <row r="362" spans="1:11" x14ac:dyDescent="0.25">
      <c r="K362" s="21"/>
    </row>
    <row r="363" spans="1:11" x14ac:dyDescent="0.25">
      <c r="D363" s="17" t="s">
        <v>33</v>
      </c>
    </row>
    <row r="364" spans="1:11" x14ac:dyDescent="0.25">
      <c r="A364" s="6" t="s">
        <v>34</v>
      </c>
      <c r="C364" s="6" t="s">
        <v>35</v>
      </c>
      <c r="F364" s="6" t="s">
        <v>36</v>
      </c>
      <c r="I364" s="18">
        <v>3</v>
      </c>
      <c r="J364" s="19"/>
      <c r="K364" s="19"/>
    </row>
    <row r="365" spans="1:11" x14ac:dyDescent="0.25">
      <c r="K365" s="20">
        <f>K364</f>
        <v>0</v>
      </c>
    </row>
    <row r="367" spans="1:11" x14ac:dyDescent="0.25">
      <c r="A367" s="10" t="s">
        <v>19</v>
      </c>
      <c r="C367" s="11" t="str">
        <f>Hoja1!A42</f>
        <v>01.04.03.</v>
      </c>
      <c r="E367" s="8" t="str">
        <f>Hoja1!B42</f>
        <v>SUMINITRO E INSTALACION INTERRUPTOR DOBLE</v>
      </c>
    </row>
    <row r="369" spans="1:11" x14ac:dyDescent="0.25">
      <c r="A369" s="12" t="s">
        <v>20</v>
      </c>
      <c r="C369" s="8" t="s">
        <v>159</v>
      </c>
      <c r="D369" s="13">
        <v>32</v>
      </c>
      <c r="E369" s="14" t="s">
        <v>21</v>
      </c>
      <c r="F369" s="13">
        <v>32</v>
      </c>
      <c r="I369" s="14" t="s">
        <v>22</v>
      </c>
      <c r="J369" s="15">
        <f>K375+K380+K383</f>
        <v>0</v>
      </c>
    </row>
    <row r="371" spans="1:11" x14ac:dyDescent="0.25">
      <c r="A371" s="16" t="s">
        <v>23</v>
      </c>
      <c r="C371" s="16" t="s">
        <v>24</v>
      </c>
      <c r="F371" s="16" t="s">
        <v>25</v>
      </c>
      <c r="H371" s="7" t="s">
        <v>26</v>
      </c>
      <c r="I371" s="7" t="s">
        <v>27</v>
      </c>
      <c r="J371" s="7" t="s">
        <v>28</v>
      </c>
      <c r="K371" s="7" t="s">
        <v>29</v>
      </c>
    </row>
    <row r="372" spans="1:11" x14ac:dyDescent="0.25">
      <c r="D372" s="17" t="s">
        <v>30</v>
      </c>
    </row>
    <row r="373" spans="1:11" x14ac:dyDescent="0.25">
      <c r="A373" s="6">
        <v>147010002</v>
      </c>
      <c r="C373" s="6" t="s">
        <v>41</v>
      </c>
      <c r="F373" s="6" t="s">
        <v>32</v>
      </c>
      <c r="H373" s="18">
        <v>1</v>
      </c>
      <c r="I373" s="18">
        <f>8*H373/F369</f>
        <v>0.25</v>
      </c>
      <c r="J373" s="19"/>
      <c r="K373" s="19"/>
    </row>
    <row r="374" spans="1:11" x14ac:dyDescent="0.25">
      <c r="A374" s="6">
        <v>147010002</v>
      </c>
      <c r="C374" s="6" t="s">
        <v>31</v>
      </c>
      <c r="F374" s="6" t="s">
        <v>32</v>
      </c>
      <c r="H374" s="18">
        <v>0.35</v>
      </c>
      <c r="I374" s="18">
        <f>8*H374/F369</f>
        <v>8.7499999999999994E-2</v>
      </c>
      <c r="J374" s="19"/>
      <c r="K374" s="19"/>
    </row>
    <row r="375" spans="1:11" x14ac:dyDescent="0.25">
      <c r="A375" s="6"/>
      <c r="C375" s="6"/>
      <c r="F375" s="6"/>
      <c r="H375" s="18"/>
      <c r="I375" s="18"/>
      <c r="J375" s="19"/>
      <c r="K375" s="20"/>
    </row>
    <row r="376" spans="1:11" x14ac:dyDescent="0.25">
      <c r="D376" s="17" t="s">
        <v>42</v>
      </c>
    </row>
    <row r="377" spans="1:11" x14ac:dyDescent="0.25">
      <c r="A377" s="6">
        <v>221000000</v>
      </c>
      <c r="C377" s="6" t="s">
        <v>167</v>
      </c>
      <c r="F377" s="6" t="s">
        <v>164</v>
      </c>
      <c r="I377" s="18">
        <v>0.1</v>
      </c>
      <c r="J377" s="19"/>
      <c r="K377" s="19"/>
    </row>
    <row r="378" spans="1:11" x14ac:dyDescent="0.25">
      <c r="A378" s="6"/>
      <c r="C378" s="6" t="s">
        <v>168</v>
      </c>
      <c r="F378" s="6" t="s">
        <v>144</v>
      </c>
      <c r="I378" s="18">
        <v>1</v>
      </c>
      <c r="J378" s="19"/>
      <c r="K378" s="19"/>
    </row>
    <row r="379" spans="1:11" x14ac:dyDescent="0.25">
      <c r="A379" s="6"/>
      <c r="C379" s="6" t="s">
        <v>169</v>
      </c>
      <c r="F379" s="6" t="s">
        <v>144</v>
      </c>
      <c r="I379" s="18">
        <v>1</v>
      </c>
      <c r="J379" s="19"/>
      <c r="K379" s="19"/>
    </row>
    <row r="380" spans="1:11" x14ac:dyDescent="0.25">
      <c r="K380" s="21"/>
    </row>
    <row r="381" spans="1:11" x14ac:dyDescent="0.25">
      <c r="D381" s="17" t="s">
        <v>33</v>
      </c>
    </row>
    <row r="382" spans="1:11" x14ac:dyDescent="0.25">
      <c r="A382" s="6" t="s">
        <v>34</v>
      </c>
      <c r="C382" s="6" t="s">
        <v>35</v>
      </c>
      <c r="F382" s="6" t="s">
        <v>36</v>
      </c>
      <c r="I382" s="18">
        <v>3</v>
      </c>
      <c r="J382" s="19"/>
      <c r="K382" s="19"/>
    </row>
    <row r="383" spans="1:11" x14ac:dyDescent="0.25">
      <c r="K383" s="20"/>
    </row>
    <row r="385" spans="1:11" x14ac:dyDescent="0.25">
      <c r="A385" s="10" t="s">
        <v>19</v>
      </c>
      <c r="C385" s="11" t="str">
        <f>Hoja1!A43</f>
        <v>01.04.04.</v>
      </c>
      <c r="E385" s="8" t="str">
        <f>Hoja1!B43</f>
        <v>SUMINISTRO E INSTALACION DE AIRE ACONDICIONADO</v>
      </c>
    </row>
    <row r="387" spans="1:11" x14ac:dyDescent="0.25">
      <c r="A387" s="12" t="s">
        <v>20</v>
      </c>
      <c r="C387" s="8" t="s">
        <v>159</v>
      </c>
      <c r="D387" s="13">
        <v>1</v>
      </c>
      <c r="E387" s="14" t="s">
        <v>21</v>
      </c>
      <c r="F387" s="13">
        <v>1</v>
      </c>
      <c r="I387" s="14" t="s">
        <v>22</v>
      </c>
      <c r="J387" s="15">
        <f>K393+K396+K399</f>
        <v>0</v>
      </c>
    </row>
    <row r="389" spans="1:11" x14ac:dyDescent="0.25">
      <c r="A389" s="16" t="s">
        <v>23</v>
      </c>
      <c r="C389" s="16" t="s">
        <v>24</v>
      </c>
      <c r="F389" s="16" t="s">
        <v>25</v>
      </c>
      <c r="H389" s="7" t="s">
        <v>26</v>
      </c>
      <c r="I389" s="7" t="s">
        <v>27</v>
      </c>
      <c r="J389" s="7" t="s">
        <v>28</v>
      </c>
      <c r="K389" s="7" t="s">
        <v>29</v>
      </c>
    </row>
    <row r="390" spans="1:11" x14ac:dyDescent="0.25">
      <c r="D390" s="17" t="s">
        <v>30</v>
      </c>
    </row>
    <row r="391" spans="1:11" x14ac:dyDescent="0.25">
      <c r="A391" s="6">
        <v>147010002</v>
      </c>
      <c r="C391" s="6" t="s">
        <v>41</v>
      </c>
      <c r="F391" s="6" t="s">
        <v>32</v>
      </c>
      <c r="H391" s="18">
        <v>1</v>
      </c>
      <c r="I391" s="18">
        <f>8*H391/F387</f>
        <v>8</v>
      </c>
      <c r="J391" s="19"/>
      <c r="K391" s="19"/>
    </row>
    <row r="392" spans="1:11" x14ac:dyDescent="0.25">
      <c r="A392" s="6">
        <v>147010002</v>
      </c>
      <c r="C392" s="6" t="s">
        <v>31</v>
      </c>
      <c r="F392" s="6" t="s">
        <v>32</v>
      </c>
      <c r="H392" s="18">
        <v>0.1</v>
      </c>
      <c r="I392" s="18">
        <f>8*H392/F387</f>
        <v>0.8</v>
      </c>
      <c r="J392" s="19"/>
      <c r="K392" s="19"/>
    </row>
    <row r="393" spans="1:11" x14ac:dyDescent="0.25">
      <c r="A393" s="6"/>
      <c r="C393" s="6"/>
      <c r="F393" s="6"/>
      <c r="H393" s="18"/>
      <c r="I393" s="18"/>
      <c r="J393" s="19"/>
      <c r="K393" s="20"/>
    </row>
    <row r="394" spans="1:11" x14ac:dyDescent="0.25">
      <c r="D394" s="17" t="s">
        <v>42</v>
      </c>
    </row>
    <row r="395" spans="1:11" x14ac:dyDescent="0.25">
      <c r="A395" s="6">
        <v>221000000</v>
      </c>
      <c r="C395" s="6" t="s">
        <v>165</v>
      </c>
      <c r="F395" s="6" t="s">
        <v>166</v>
      </c>
      <c r="I395" s="18">
        <v>1</v>
      </c>
      <c r="J395" s="19"/>
      <c r="K395" s="19"/>
    </row>
    <row r="396" spans="1:11" x14ac:dyDescent="0.25">
      <c r="K396" s="21"/>
    </row>
    <row r="397" spans="1:11" x14ac:dyDescent="0.25">
      <c r="D397" s="17" t="s">
        <v>33</v>
      </c>
    </row>
    <row r="398" spans="1:11" x14ac:dyDescent="0.25">
      <c r="A398" s="6" t="s">
        <v>34</v>
      </c>
      <c r="C398" s="6" t="s">
        <v>35</v>
      </c>
      <c r="F398" s="6" t="s">
        <v>36</v>
      </c>
      <c r="I398" s="18">
        <v>3</v>
      </c>
      <c r="J398" s="19"/>
      <c r="K398" s="19"/>
    </row>
    <row r="399" spans="1:11" x14ac:dyDescent="0.25">
      <c r="K399" s="20"/>
    </row>
  </sheetData>
  <mergeCells count="2">
    <mergeCell ref="D8:K8"/>
    <mergeCell ref="C187:E187"/>
  </mergeCells>
  <pageMargins left="0.79" right="0.23622047244094491" top="0.74803149606299213" bottom="0.74803149606299213" header="0.31496062992125984" footer="0.31496062992125984"/>
  <pageSetup paperSize="9" scale="68" orientation="portrait" r:id="rId1"/>
  <rowBreaks count="2" manualBreakCount="2">
    <brk id="290" max="10" man="1"/>
    <brk id="3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Kenia Martinez</cp:lastModifiedBy>
  <cp:lastPrinted>2022-08-16T13:58:05Z</cp:lastPrinted>
  <dcterms:created xsi:type="dcterms:W3CDTF">2022-08-15T16:57:02Z</dcterms:created>
  <dcterms:modified xsi:type="dcterms:W3CDTF">2022-08-31T20:30:23Z</dcterms:modified>
</cp:coreProperties>
</file>